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965" yWindow="180" windowWidth="15435" windowHeight="11610"/>
  </bookViews>
  <sheets>
    <sheet name="8" sheetId="36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O169" i="36"/>
  <c r="N169"/>
  <c r="W169"/>
  <c r="H169"/>
  <c r="W168"/>
  <c r="W165"/>
  <c r="W164"/>
  <c r="W163"/>
  <c r="W162"/>
  <c r="W161"/>
  <c r="W160"/>
  <c r="W159"/>
  <c r="W158"/>
  <c r="W157"/>
  <c r="W156"/>
  <c r="W141"/>
  <c r="W140"/>
  <c r="G140"/>
  <c r="G169"/>
  <c r="W139"/>
  <c r="W138"/>
  <c r="W137"/>
  <c r="I137"/>
  <c r="I169"/>
  <c r="N135"/>
  <c r="N170"/>
  <c r="L135"/>
  <c r="L170"/>
  <c r="W134"/>
  <c r="W133"/>
  <c r="G133"/>
  <c r="W132"/>
  <c r="G132"/>
  <c r="W131"/>
  <c r="G131"/>
  <c r="W130"/>
  <c r="W129"/>
  <c r="W128"/>
  <c r="J128"/>
  <c r="W127"/>
  <c r="G127"/>
  <c r="W126"/>
  <c r="G126"/>
  <c r="W125"/>
  <c r="J125"/>
  <c r="I125"/>
  <c r="W124"/>
  <c r="W123"/>
  <c r="W122"/>
  <c r="G122"/>
  <c r="W121"/>
  <c r="G121"/>
  <c r="W120"/>
  <c r="W119"/>
  <c r="J119"/>
  <c r="W118"/>
  <c r="G118"/>
  <c r="W117"/>
  <c r="G117"/>
  <c r="W116"/>
  <c r="G116"/>
  <c r="W115"/>
  <c r="W114"/>
  <c r="J114"/>
  <c r="W113"/>
  <c r="J113"/>
  <c r="G113"/>
  <c r="W112"/>
  <c r="G112"/>
  <c r="W111"/>
  <c r="W110"/>
  <c r="G110"/>
  <c r="W109"/>
  <c r="G109"/>
  <c r="W108"/>
  <c r="G108"/>
  <c r="W107"/>
  <c r="W106"/>
  <c r="G106"/>
  <c r="W105"/>
  <c r="W104"/>
  <c r="W103"/>
  <c r="W102"/>
  <c r="G102"/>
  <c r="W101"/>
  <c r="W100"/>
  <c r="W99"/>
  <c r="I99"/>
  <c r="G99"/>
  <c r="W98"/>
  <c r="S98"/>
  <c r="S135"/>
  <c r="S170"/>
  <c r="Q98"/>
  <c r="Q135"/>
  <c r="J97"/>
  <c r="O97"/>
  <c r="W97"/>
  <c r="I97"/>
  <c r="W96"/>
  <c r="J96"/>
  <c r="W95"/>
  <c r="J95"/>
  <c r="I95"/>
  <c r="W94"/>
  <c r="J94"/>
  <c r="I94"/>
  <c r="W93"/>
  <c r="G93"/>
  <c r="W92"/>
  <c r="G92"/>
  <c r="W91"/>
  <c r="G91"/>
  <c r="W90"/>
  <c r="W89"/>
  <c r="G89"/>
  <c r="W88"/>
  <c r="W87"/>
  <c r="G87"/>
  <c r="W86"/>
  <c r="G86"/>
  <c r="W85"/>
  <c r="G85"/>
  <c r="W84"/>
  <c r="G84"/>
  <c r="W83"/>
  <c r="H83"/>
  <c r="J82"/>
  <c r="O82"/>
  <c r="W82"/>
  <c r="I82"/>
  <c r="G82"/>
  <c r="W81"/>
  <c r="G81"/>
  <c r="W80"/>
  <c r="G80"/>
  <c r="W79"/>
  <c r="G79"/>
  <c r="W78"/>
  <c r="G78"/>
  <c r="W77"/>
  <c r="W76"/>
  <c r="J76"/>
  <c r="I76"/>
  <c r="G76"/>
  <c r="W75"/>
  <c r="G75"/>
  <c r="W74"/>
  <c r="H74"/>
  <c r="W73"/>
  <c r="W72"/>
  <c r="G72"/>
  <c r="W71"/>
  <c r="G71"/>
  <c r="W70"/>
  <c r="W69"/>
  <c r="G69"/>
  <c r="W68"/>
  <c r="G68"/>
  <c r="W67"/>
  <c r="V67"/>
  <c r="U67"/>
  <c r="R67"/>
  <c r="K67"/>
  <c r="H67"/>
  <c r="W66"/>
  <c r="G66"/>
  <c r="W65"/>
  <c r="I65"/>
  <c r="G65"/>
  <c r="W64"/>
  <c r="J63"/>
  <c r="O63"/>
  <c r="W63"/>
  <c r="W62"/>
  <c r="G62"/>
  <c r="W61"/>
  <c r="W60"/>
  <c r="G60"/>
  <c r="W59"/>
  <c r="G59"/>
  <c r="W58"/>
  <c r="G58"/>
  <c r="W57"/>
  <c r="W56"/>
  <c r="G56"/>
  <c r="W55"/>
  <c r="W54"/>
  <c r="G54"/>
  <c r="W53"/>
  <c r="G53"/>
  <c r="W52"/>
  <c r="G52"/>
  <c r="W51"/>
  <c r="W50"/>
  <c r="H50"/>
  <c r="H135"/>
  <c r="W49"/>
  <c r="G49"/>
  <c r="W48"/>
  <c r="G48"/>
  <c r="W47"/>
  <c r="J47"/>
  <c r="W46"/>
  <c r="W45"/>
  <c r="W44"/>
  <c r="G44"/>
  <c r="W43"/>
  <c r="G43"/>
  <c r="J42"/>
  <c r="O42"/>
  <c r="W42"/>
  <c r="I42"/>
  <c r="G42"/>
  <c r="W41"/>
  <c r="W40"/>
  <c r="W39"/>
  <c r="G39"/>
  <c r="W38"/>
  <c r="J38"/>
  <c r="O37"/>
  <c r="W37"/>
  <c r="W36"/>
  <c r="J36"/>
  <c r="W35"/>
  <c r="W34"/>
  <c r="W33"/>
  <c r="W32"/>
  <c r="G32"/>
  <c r="W31"/>
  <c r="G31"/>
  <c r="W30"/>
  <c r="J30"/>
  <c r="W29"/>
  <c r="G29"/>
  <c r="J28"/>
  <c r="O28"/>
  <c r="W28"/>
  <c r="W27"/>
  <c r="G27"/>
  <c r="W26"/>
  <c r="W25"/>
  <c r="G25"/>
  <c r="J24"/>
  <c r="O24"/>
  <c r="W24"/>
  <c r="W23"/>
  <c r="I23"/>
  <c r="G23"/>
  <c r="W22"/>
  <c r="G22"/>
  <c r="W21"/>
  <c r="T21"/>
  <c r="W20"/>
  <c r="W19"/>
  <c r="W18"/>
  <c r="K18"/>
  <c r="W17"/>
  <c r="G17"/>
  <c r="W16"/>
  <c r="W15"/>
  <c r="I15"/>
  <c r="G15"/>
  <c r="G135"/>
  <c r="G170"/>
  <c r="W14"/>
  <c r="I14"/>
  <c r="J13"/>
  <c r="I13"/>
  <c r="I135"/>
  <c r="I170"/>
  <c r="W12"/>
  <c r="W11"/>
  <c r="W10"/>
  <c r="W9"/>
  <c r="W8"/>
  <c r="T8"/>
  <c r="W7"/>
  <c r="W6"/>
  <c r="Q170"/>
  <c r="O13"/>
  <c r="R98"/>
  <c r="R135"/>
  <c r="R170"/>
  <c r="T98"/>
  <c r="V98"/>
  <c r="V135"/>
  <c r="V170"/>
  <c r="J135"/>
  <c r="J170"/>
  <c r="K135"/>
  <c r="K170"/>
  <c r="O135"/>
  <c r="W13"/>
  <c r="U98"/>
  <c r="U135"/>
  <c r="U170"/>
  <c r="T135"/>
  <c r="T170"/>
  <c r="V137"/>
  <c r="O170"/>
  <c r="W135"/>
  <c r="W170"/>
</calcChain>
</file>

<file path=xl/comments1.xml><?xml version="1.0" encoding="utf-8"?>
<comments xmlns="http://schemas.openxmlformats.org/spreadsheetml/2006/main">
  <authors>
    <author>Мень</author>
  </authors>
  <commentList>
    <comment ref="F23" authorId="0">
      <text>
        <r>
          <rPr>
            <b/>
            <sz val="8"/>
            <color indexed="81"/>
            <rFont val="Tahoma"/>
            <family val="2"/>
            <charset val="204"/>
          </rPr>
          <t>Мень:</t>
        </r>
        <r>
          <rPr>
            <sz val="8"/>
            <color indexed="81"/>
            <rFont val="Tahoma"/>
            <family val="2"/>
            <charset val="204"/>
          </rPr>
          <t xml:space="preserve">
Частично</t>
        </r>
      </text>
    </comment>
    <comment ref="F24" authorId="0">
      <text>
        <r>
          <rPr>
            <b/>
            <sz val="8"/>
            <color indexed="81"/>
            <rFont val="Tahoma"/>
            <family val="2"/>
            <charset val="204"/>
          </rPr>
          <t>Мень:</t>
        </r>
        <r>
          <rPr>
            <sz val="8"/>
            <color indexed="81"/>
            <rFont val="Tahoma"/>
            <family val="2"/>
            <charset val="204"/>
          </rPr>
          <t xml:space="preserve">
Внимание: Было в программе 1453м, но 300м сделано ЖРЭУ-3. Осталось 1153м … Но не забыть парапеты и водосточные трубы</t>
        </r>
      </text>
    </comment>
    <comment ref="F31" authorId="0">
      <text>
        <r>
          <rPr>
            <b/>
            <sz val="8"/>
            <color indexed="81"/>
            <rFont val="Tahoma"/>
            <family val="2"/>
            <charset val="204"/>
          </rPr>
          <t>Мень:</t>
        </r>
        <r>
          <rPr>
            <sz val="8"/>
            <color indexed="81"/>
            <rFont val="Tahoma"/>
            <family val="2"/>
            <charset val="204"/>
          </rPr>
          <t xml:space="preserve">
не точно!</t>
        </r>
      </text>
    </comment>
    <comment ref="D38" authorId="0">
      <text>
        <r>
          <rPr>
            <b/>
            <sz val="12"/>
            <color indexed="81"/>
            <rFont val="Tahoma"/>
            <family val="2"/>
            <charset val="204"/>
          </rPr>
          <t>2 подъезда</t>
        </r>
      </text>
    </comment>
    <comment ref="F48" authorId="0">
      <text>
        <r>
          <rPr>
            <b/>
            <sz val="8"/>
            <color indexed="81"/>
            <rFont val="Tahoma"/>
            <family val="2"/>
            <charset val="204"/>
          </rPr>
          <t>Мень:</t>
        </r>
        <r>
          <rPr>
            <sz val="8"/>
            <color indexed="81"/>
            <rFont val="Tahoma"/>
            <family val="2"/>
            <charset val="204"/>
          </rPr>
          <t xml:space="preserve">
Только ХВС</t>
        </r>
      </text>
    </comment>
    <comment ref="F59" authorId="0">
      <text>
        <r>
          <rPr>
            <b/>
            <sz val="8"/>
            <color indexed="81"/>
            <rFont val="Tahoma"/>
            <family val="2"/>
            <charset val="204"/>
          </rPr>
          <t>Мень:</t>
        </r>
        <r>
          <rPr>
            <sz val="8"/>
            <color indexed="81"/>
            <rFont val="Tahoma"/>
            <family val="2"/>
            <charset val="204"/>
          </rPr>
          <t xml:space="preserve">
не точно!</t>
        </r>
      </text>
    </comment>
    <comment ref="F64" authorId="0">
      <text>
        <r>
          <rPr>
            <b/>
            <sz val="8"/>
            <color indexed="81"/>
            <rFont val="Tahoma"/>
            <family val="2"/>
            <charset val="204"/>
          </rPr>
          <t>Мень:</t>
        </r>
        <r>
          <rPr>
            <sz val="8"/>
            <color indexed="81"/>
            <rFont val="Tahoma"/>
            <family val="2"/>
            <charset val="204"/>
          </rPr>
          <t xml:space="preserve">
Скоректировать объёмом</t>
        </r>
      </text>
    </comment>
    <comment ref="J81" authorId="0">
      <text>
        <r>
          <rPr>
            <b/>
            <sz val="8"/>
            <color indexed="81"/>
            <rFont val="Tahoma"/>
            <family val="2"/>
            <charset val="204"/>
          </rPr>
          <t>Мень:</t>
        </r>
        <r>
          <rPr>
            <sz val="8"/>
            <color indexed="81"/>
            <rFont val="Tahoma"/>
            <family val="2"/>
            <charset val="204"/>
          </rPr>
          <t xml:space="preserve">
По смете (Ирина)</t>
        </r>
      </text>
    </comment>
    <comment ref="F108" authorId="0">
      <text>
        <r>
          <rPr>
            <b/>
            <sz val="8"/>
            <color indexed="81"/>
            <rFont val="Tahoma"/>
            <family val="2"/>
            <charset val="204"/>
          </rPr>
          <t>Мень:</t>
        </r>
        <r>
          <rPr>
            <sz val="8"/>
            <color indexed="81"/>
            <rFont val="Tahoma"/>
            <family val="2"/>
            <charset val="204"/>
          </rPr>
          <t xml:space="preserve">
Скорректировать объём</t>
        </r>
      </text>
    </comment>
    <comment ref="F115" authorId="0">
      <text>
        <r>
          <rPr>
            <b/>
            <sz val="8"/>
            <color indexed="81"/>
            <rFont val="Tahoma"/>
            <family val="2"/>
            <charset val="204"/>
          </rPr>
          <t>Мень:</t>
        </r>
        <r>
          <rPr>
            <sz val="8"/>
            <color indexed="81"/>
            <rFont val="Tahoma"/>
            <family val="2"/>
            <charset val="204"/>
          </rPr>
          <t xml:space="preserve">
не точно!</t>
        </r>
      </text>
    </comment>
    <comment ref="F117" authorId="0">
      <text>
        <r>
          <rPr>
            <b/>
            <sz val="8"/>
            <color indexed="81"/>
            <rFont val="Tahoma"/>
            <family val="2"/>
            <charset val="204"/>
          </rPr>
          <t>Мень:</t>
        </r>
        <r>
          <rPr>
            <sz val="8"/>
            <color indexed="81"/>
            <rFont val="Tahoma"/>
            <family val="2"/>
            <charset val="204"/>
          </rPr>
          <t xml:space="preserve">
Корректировка объёма</t>
        </r>
      </text>
    </comment>
    <comment ref="C122" authorId="0">
      <text>
        <r>
          <rPr>
            <b/>
            <sz val="8"/>
            <color indexed="81"/>
            <rFont val="Tahoma"/>
            <family val="2"/>
            <charset val="204"/>
          </rPr>
          <t>Мень:</t>
        </r>
        <r>
          <rPr>
            <sz val="8"/>
            <color indexed="81"/>
            <rFont val="Tahoma"/>
            <family val="2"/>
            <charset val="204"/>
          </rPr>
          <t xml:space="preserve">
Не выполнять за счёт населения</t>
        </r>
      </text>
    </comment>
    <comment ref="D12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Ремонт пилонов и козырька
</t>
        </r>
      </text>
    </comment>
  </commentList>
</comments>
</file>

<file path=xl/sharedStrings.xml><?xml version="1.0" encoding="utf-8"?>
<sst xmlns="http://schemas.openxmlformats.org/spreadsheetml/2006/main" count="489" uniqueCount="165">
  <si>
    <t>Вид работ</t>
  </si>
  <si>
    <t>Ед. изм.</t>
  </si>
  <si>
    <t>Кол-во</t>
  </si>
  <si>
    <t>Объем финансовых средств на реализацию программы (проектная стоимость), руб.</t>
  </si>
  <si>
    <t>Улица</t>
  </si>
  <si>
    <t>№ дома</t>
  </si>
  <si>
    <t>за счет средств собсвенника</t>
  </si>
  <si>
    <t>за счет средств бюджета МО "г.Гатчина"</t>
  </si>
  <si>
    <t>Гагарина</t>
  </si>
  <si>
    <t>Ремонт шиферной кровли</t>
  </si>
  <si>
    <t>Володарского</t>
  </si>
  <si>
    <t>Ремонт мягкой кровли</t>
  </si>
  <si>
    <t>Горького</t>
  </si>
  <si>
    <t>Урицкого</t>
  </si>
  <si>
    <t>21а</t>
  </si>
  <si>
    <t>Ремонт шиферной кровли, карниза</t>
  </si>
  <si>
    <t xml:space="preserve">пр. 25 Октября </t>
  </si>
  <si>
    <t>Ремонт  шиферной кровли</t>
  </si>
  <si>
    <t>Крупская</t>
  </si>
  <si>
    <t>Рощинская</t>
  </si>
  <si>
    <t>Красная</t>
  </si>
  <si>
    <t>Киргетова</t>
  </si>
  <si>
    <t>Жилой фонд</t>
  </si>
  <si>
    <t>Локальный ремонт кровель (ликвидация протечек)</t>
  </si>
  <si>
    <t>Ремонт металлической кровли</t>
  </si>
  <si>
    <t>Чкалова</t>
  </si>
  <si>
    <t>1а</t>
  </si>
  <si>
    <t>п.м.</t>
  </si>
  <si>
    <t>Ремонт межпанельных швов</t>
  </si>
  <si>
    <t>Радищева</t>
  </si>
  <si>
    <t>26а</t>
  </si>
  <si>
    <t>Ремонт лестничных клеток</t>
  </si>
  <si>
    <t xml:space="preserve">Урицкого </t>
  </si>
  <si>
    <t>Ремонт  труб хвс/гвс</t>
  </si>
  <si>
    <t>Ремонт  ХВС</t>
  </si>
  <si>
    <t>Ремонт ГВС/ХВС</t>
  </si>
  <si>
    <t>Ремонт труб ГВС/ХВС</t>
  </si>
  <si>
    <t>25а</t>
  </si>
  <si>
    <t>Ремонт труб хвс/гвс</t>
  </si>
  <si>
    <t>Ремонт ХВС</t>
  </si>
  <si>
    <t xml:space="preserve">Зверевой (жалоба) </t>
  </si>
  <si>
    <t>13к.2</t>
  </si>
  <si>
    <t>Л. Шмидта</t>
  </si>
  <si>
    <t>9_5</t>
  </si>
  <si>
    <t>Ремонт труб ЦО</t>
  </si>
  <si>
    <t>м.кв.</t>
  </si>
  <si>
    <t>Безымянный</t>
  </si>
  <si>
    <t>23а</t>
  </si>
  <si>
    <t>Достоевского</t>
  </si>
  <si>
    <t>Зверевой</t>
  </si>
  <si>
    <t>7б</t>
  </si>
  <si>
    <t>м кв</t>
  </si>
  <si>
    <t xml:space="preserve">Зверевой </t>
  </si>
  <si>
    <t>Изотова</t>
  </si>
  <si>
    <t>К. Маркса</t>
  </si>
  <si>
    <t>Кныша</t>
  </si>
  <si>
    <t>Кр.Военлетов</t>
  </si>
  <si>
    <t>Новоселов</t>
  </si>
  <si>
    <t>3а</t>
  </si>
  <si>
    <t>Сандалова</t>
  </si>
  <si>
    <t>Слепнева</t>
  </si>
  <si>
    <t>4_3</t>
  </si>
  <si>
    <t>8_3</t>
  </si>
  <si>
    <t>Крупской</t>
  </si>
  <si>
    <t>Хохлова</t>
  </si>
  <si>
    <t>Ленинградская</t>
  </si>
  <si>
    <t>7 б</t>
  </si>
  <si>
    <t>20_1</t>
  </si>
  <si>
    <t>20_2</t>
  </si>
  <si>
    <t>9г</t>
  </si>
  <si>
    <t xml:space="preserve">Сандалова </t>
  </si>
  <si>
    <t>Солнечный</t>
  </si>
  <si>
    <t>12б</t>
  </si>
  <si>
    <t>Куприна</t>
  </si>
  <si>
    <t>Ремонт труб ГВС</t>
  </si>
  <si>
    <t xml:space="preserve">Рощинская </t>
  </si>
  <si>
    <t>Ремонт цоколя</t>
  </si>
  <si>
    <t>Волкова</t>
  </si>
  <si>
    <t>1к.1</t>
  </si>
  <si>
    <t>Ремонт лифта</t>
  </si>
  <si>
    <t>шт.</t>
  </si>
  <si>
    <t>1к.3</t>
  </si>
  <si>
    <t>1к.4</t>
  </si>
  <si>
    <t>Заводская</t>
  </si>
  <si>
    <t>Ремонт отмостки</t>
  </si>
  <si>
    <t>15а</t>
  </si>
  <si>
    <t>Установка металлических дверей</t>
  </si>
  <si>
    <t>Непредвиденные затраты</t>
  </si>
  <si>
    <t>Замена радиаторов отопления на лестничных клетках</t>
  </si>
  <si>
    <t>Кузьмина</t>
  </si>
  <si>
    <t>Ремонт кровли</t>
  </si>
  <si>
    <t>Ремонт квартир под заселение ветеранов ВОВ</t>
  </si>
  <si>
    <t>кв.</t>
  </si>
  <si>
    <t>120 Дивизии</t>
  </si>
  <si>
    <t>К 65-летию Победы (по заявлениям Ветеранов, инвалиддов, участников ВОВ)</t>
  </si>
  <si>
    <t xml:space="preserve">Киргетова </t>
  </si>
  <si>
    <t>мп</t>
  </si>
  <si>
    <t xml:space="preserve">Володарского </t>
  </si>
  <si>
    <t xml:space="preserve">Чехова </t>
  </si>
  <si>
    <t xml:space="preserve">Красных Военлетов </t>
  </si>
  <si>
    <t>5 а</t>
  </si>
  <si>
    <t>ИТОГО</t>
  </si>
  <si>
    <t>руб</t>
  </si>
  <si>
    <t xml:space="preserve">Л Шмидта </t>
  </si>
  <si>
    <t xml:space="preserve">Изотова </t>
  </si>
  <si>
    <t>Адрес объекта</t>
  </si>
  <si>
    <t>№ п/п</t>
  </si>
  <si>
    <t xml:space="preserve">итого </t>
  </si>
  <si>
    <t xml:space="preserve"> в тч за счет средств бюджета МО "г.Гатчина"</t>
  </si>
  <si>
    <t>Григорина</t>
  </si>
  <si>
    <t xml:space="preserve">25 Октября </t>
  </si>
  <si>
    <t>2а</t>
  </si>
  <si>
    <t xml:space="preserve">Ремонт межпанельных швов </t>
  </si>
  <si>
    <t>устройство конькового продуха</t>
  </si>
  <si>
    <t xml:space="preserve">Ленинградская </t>
  </si>
  <si>
    <t xml:space="preserve">Ремонт шиферной кровли, фасада </t>
  </si>
  <si>
    <t xml:space="preserve">Ремонт мягкой кровли             </t>
  </si>
  <si>
    <t xml:space="preserve">Ремонт шиферной кровли  </t>
  </si>
  <si>
    <t xml:space="preserve">Солнечный </t>
  </si>
  <si>
    <t>домов</t>
  </si>
  <si>
    <t>Леонова</t>
  </si>
  <si>
    <t>50/1</t>
  </si>
  <si>
    <t xml:space="preserve">Константинова </t>
  </si>
  <si>
    <t>4/1</t>
  </si>
  <si>
    <t xml:space="preserve">Подрядчикова </t>
  </si>
  <si>
    <t>6а</t>
  </si>
  <si>
    <t>5</t>
  </si>
  <si>
    <t>3б</t>
  </si>
  <si>
    <t xml:space="preserve">Л. Шмидта </t>
  </si>
  <si>
    <t xml:space="preserve">К. Маркса  </t>
  </si>
  <si>
    <r>
      <t>Ремонт труб ГВС/</t>
    </r>
    <r>
      <rPr>
        <b/>
        <u/>
        <sz val="8"/>
        <rFont val="Times New Roman"/>
        <family val="1"/>
        <charset val="204"/>
      </rPr>
      <t>ХВС - 134 мп</t>
    </r>
  </si>
  <si>
    <t>10 б кв 27, 19 кв 73</t>
  </si>
  <si>
    <t xml:space="preserve">7 Арми                           Чкалова </t>
  </si>
  <si>
    <t>итого</t>
  </si>
  <si>
    <t>швы</t>
  </si>
  <si>
    <t>утепление чердачного перекрытия</t>
  </si>
  <si>
    <t>кустр-во конькового продуха</t>
  </si>
  <si>
    <t xml:space="preserve">120 дивизии </t>
  </si>
  <si>
    <t xml:space="preserve">Заводская </t>
  </si>
  <si>
    <t xml:space="preserve">Всего                         </t>
  </si>
  <si>
    <t>Кустова</t>
  </si>
  <si>
    <t>51/1</t>
  </si>
  <si>
    <t>План</t>
  </si>
  <si>
    <t>мп/шт</t>
  </si>
  <si>
    <t>7488   /   1435</t>
  </si>
  <si>
    <t>Электромонтажные работы (ремонт электропроводки ,установка датчиков и выключателей)</t>
  </si>
  <si>
    <t>в том числе:</t>
  </si>
  <si>
    <t>ремонт квартир после протечек</t>
  </si>
  <si>
    <t xml:space="preserve">Рысева </t>
  </si>
  <si>
    <t>11,75 а</t>
  </si>
  <si>
    <t>31,33,13</t>
  </si>
  <si>
    <t>16 а</t>
  </si>
  <si>
    <t>15 кв 100</t>
  </si>
  <si>
    <t>24 кв 4</t>
  </si>
  <si>
    <t>1 кв 7</t>
  </si>
  <si>
    <t xml:space="preserve">7 Армии </t>
  </si>
  <si>
    <t xml:space="preserve">Урицкого  </t>
  </si>
  <si>
    <t xml:space="preserve">Жемчужина </t>
  </si>
  <si>
    <t>квартир</t>
  </si>
  <si>
    <t xml:space="preserve">                     Директор МУП ЖКХ                                                              Федоров А.А.</t>
  </si>
  <si>
    <t xml:space="preserve">домов </t>
  </si>
  <si>
    <t>Отчет</t>
  </si>
  <si>
    <t xml:space="preserve"> МУП ЖКХ г. Гатчины о выполнении капитального ремонта многоквартирных  домов                        за 2010 год.</t>
  </si>
  <si>
    <t>протечки</t>
  </si>
  <si>
    <t>10,21 а</t>
  </si>
</sst>
</file>

<file path=xl/styles.xml><?xml version="1.0" encoding="utf-8"?>
<styleSheet xmlns="http://schemas.openxmlformats.org/spreadsheetml/2006/main">
  <fonts count="37">
    <font>
      <sz val="14"/>
      <color indexed="8"/>
      <name val="Times New Roman"/>
      <family val="2"/>
      <charset val="204"/>
    </font>
    <font>
      <sz val="14"/>
      <color indexed="8"/>
      <name val="Times New Roman"/>
      <family val="2"/>
      <charset val="204"/>
    </font>
    <font>
      <sz val="14"/>
      <color indexed="9"/>
      <name val="Times New Roman"/>
      <family val="2"/>
      <charset val="204"/>
    </font>
    <font>
      <sz val="14"/>
      <color indexed="62"/>
      <name val="Times New Roman"/>
      <family val="2"/>
      <charset val="204"/>
    </font>
    <font>
      <b/>
      <sz val="14"/>
      <color indexed="63"/>
      <name val="Times New Roman"/>
      <family val="2"/>
      <charset val="204"/>
    </font>
    <font>
      <b/>
      <sz val="14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4"/>
      <color indexed="8"/>
      <name val="Times New Roman"/>
      <family val="2"/>
      <charset val="204"/>
    </font>
    <font>
      <b/>
      <sz val="14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4"/>
      <color indexed="60"/>
      <name val="Times New Roman"/>
      <family val="2"/>
      <charset val="204"/>
    </font>
    <font>
      <sz val="14"/>
      <color indexed="20"/>
      <name val="Times New Roman"/>
      <family val="2"/>
      <charset val="204"/>
    </font>
    <font>
      <i/>
      <sz val="14"/>
      <color indexed="23"/>
      <name val="Times New Roman"/>
      <family val="2"/>
      <charset val="204"/>
    </font>
    <font>
      <sz val="14"/>
      <color indexed="52"/>
      <name val="Times New Roman"/>
      <family val="2"/>
      <charset val="204"/>
    </font>
    <font>
      <sz val="14"/>
      <color indexed="10"/>
      <name val="Times New Roman"/>
      <family val="2"/>
      <charset val="204"/>
    </font>
    <font>
      <sz val="14"/>
      <color indexed="17"/>
      <name val="Times New Roman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u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26"/>
      <name val="Times New Roman"/>
      <family val="1"/>
      <charset val="204"/>
    </font>
    <font>
      <sz val="14"/>
      <name val="Times New Roman"/>
      <family val="1"/>
      <charset val="204"/>
    </font>
    <font>
      <i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09">
    <xf numFmtId="0" fontId="0" fillId="0" borderId="0" xfId="0"/>
    <xf numFmtId="3" fontId="22" fillId="24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/>
    </xf>
    <xf numFmtId="3" fontId="22" fillId="25" borderId="10" xfId="0" applyNumberFormat="1" applyFont="1" applyFill="1" applyBorder="1" applyAlignment="1">
      <alignment horizontal="center" vertical="center"/>
    </xf>
    <xf numFmtId="2" fontId="26" fillId="26" borderId="10" xfId="0" applyNumberFormat="1" applyFont="1" applyFill="1" applyBorder="1" applyAlignment="1">
      <alignment horizontal="center" vertical="center"/>
    </xf>
    <xf numFmtId="0" fontId="26" fillId="25" borderId="10" xfId="0" applyFont="1" applyFill="1" applyBorder="1" applyAlignment="1">
      <alignment vertical="center" wrapText="1"/>
    </xf>
    <xf numFmtId="2" fontId="22" fillId="25" borderId="10" xfId="0" applyNumberFormat="1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vertical="center" wrapText="1"/>
    </xf>
    <xf numFmtId="0" fontId="23" fillId="25" borderId="10" xfId="0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left" vertical="center" wrapText="1"/>
    </xf>
    <xf numFmtId="0" fontId="22" fillId="25" borderId="10" xfId="0" applyNumberFormat="1" applyFont="1" applyFill="1" applyBorder="1" applyAlignment="1">
      <alignment horizontal="center" vertical="center"/>
    </xf>
    <xf numFmtId="16" fontId="22" fillId="25" borderId="10" xfId="0" applyNumberFormat="1" applyFont="1" applyFill="1" applyBorder="1" applyAlignment="1">
      <alignment horizontal="center" vertical="center"/>
    </xf>
    <xf numFmtId="2" fontId="22" fillId="25" borderId="10" xfId="0" applyNumberFormat="1" applyFont="1" applyFill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left" vertical="center" wrapText="1"/>
    </xf>
    <xf numFmtId="3" fontId="26" fillId="25" borderId="10" xfId="0" applyNumberFormat="1" applyFont="1" applyFill="1" applyBorder="1" applyAlignment="1">
      <alignment horizontal="center" vertical="center"/>
    </xf>
    <xf numFmtId="16" fontId="26" fillId="25" borderId="10" xfId="0" applyNumberFormat="1" applyFont="1" applyFill="1" applyBorder="1" applyAlignment="1">
      <alignment horizontal="center" vertical="center" wrapText="1"/>
    </xf>
    <xf numFmtId="3" fontId="26" fillId="24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vertical="center" wrapText="1"/>
    </xf>
    <xf numFmtId="3" fontId="22" fillId="25" borderId="11" xfId="0" applyNumberFormat="1" applyFont="1" applyFill="1" applyBorder="1" applyAlignment="1">
      <alignment horizontal="center" vertical="center"/>
    </xf>
    <xf numFmtId="2" fontId="22" fillId="25" borderId="12" xfId="0" applyNumberFormat="1" applyFont="1" applyFill="1" applyBorder="1" applyAlignment="1">
      <alignment horizontal="center" vertical="center"/>
    </xf>
    <xf numFmtId="0" fontId="25" fillId="25" borderId="10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 wrapText="1"/>
    </xf>
    <xf numFmtId="49" fontId="22" fillId="25" borderId="10" xfId="0" applyNumberFormat="1" applyFont="1" applyFill="1" applyBorder="1" applyAlignment="1">
      <alignment horizontal="center" vertical="center"/>
    </xf>
    <xf numFmtId="0" fontId="28" fillId="25" borderId="10" xfId="0" applyFont="1" applyFill="1" applyBorder="1" applyAlignment="1">
      <alignment horizontal="center" vertical="center" wrapText="1"/>
    </xf>
    <xf numFmtId="0" fontId="28" fillId="25" borderId="10" xfId="0" applyFont="1" applyFill="1" applyBorder="1" applyAlignment="1">
      <alignment vertical="center" wrapText="1"/>
    </xf>
    <xf numFmtId="2" fontId="22" fillId="25" borderId="13" xfId="0" applyNumberFormat="1" applyFont="1" applyFill="1" applyBorder="1" applyAlignment="1">
      <alignment horizontal="center" vertical="center"/>
    </xf>
    <xf numFmtId="0" fontId="31" fillId="25" borderId="10" xfId="0" applyFont="1" applyFill="1" applyBorder="1" applyAlignment="1">
      <alignment wrapText="1"/>
    </xf>
    <xf numFmtId="3" fontId="22" fillId="25" borderId="10" xfId="0" applyNumberFormat="1" applyFont="1" applyFill="1" applyBorder="1" applyAlignment="1">
      <alignment vertical="center" wrapText="1"/>
    </xf>
    <xf numFmtId="3" fontId="25" fillId="0" borderId="10" xfId="0" applyNumberFormat="1" applyFont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 wrapText="1"/>
    </xf>
    <xf numFmtId="3" fontId="29" fillId="0" borderId="10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vertical="center"/>
    </xf>
    <xf numFmtId="2" fontId="25" fillId="0" borderId="10" xfId="0" applyNumberFormat="1" applyFont="1" applyBorder="1"/>
    <xf numFmtId="2" fontId="26" fillId="25" borderId="10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Border="1" applyAlignment="1">
      <alignment vertical="center"/>
    </xf>
    <xf numFmtId="2" fontId="25" fillId="0" borderId="10" xfId="0" applyNumberFormat="1" applyFont="1" applyBorder="1" applyAlignment="1">
      <alignment horizontal="center" vertical="center"/>
    </xf>
    <xf numFmtId="2" fontId="26" fillId="25" borderId="12" xfId="0" applyNumberFormat="1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1" fontId="26" fillId="25" borderId="10" xfId="0" applyNumberFormat="1" applyFont="1" applyFill="1" applyBorder="1" applyAlignment="1">
      <alignment horizontal="center" vertical="center"/>
    </xf>
    <xf numFmtId="3" fontId="25" fillId="25" borderId="14" xfId="0" applyNumberFormat="1" applyFont="1" applyFill="1" applyBorder="1" applyAlignment="1">
      <alignment horizontal="center" vertical="center"/>
    </xf>
    <xf numFmtId="0" fontId="33" fillId="25" borderId="13" xfId="0" applyFont="1" applyFill="1" applyBorder="1" applyAlignment="1">
      <alignment horizontal="center" vertical="center" wrapText="1"/>
    </xf>
    <xf numFmtId="0" fontId="34" fillId="25" borderId="13" xfId="0" applyFont="1" applyFill="1" applyBorder="1" applyAlignment="1">
      <alignment horizontal="center" vertical="center" wrapText="1"/>
    </xf>
    <xf numFmtId="3" fontId="25" fillId="25" borderId="13" xfId="0" applyNumberFormat="1" applyFont="1" applyFill="1" applyBorder="1" applyAlignment="1">
      <alignment horizontal="center" vertical="center"/>
    </xf>
    <xf numFmtId="3" fontId="25" fillId="24" borderId="13" xfId="0" applyNumberFormat="1" applyFont="1" applyFill="1" applyBorder="1" applyAlignment="1">
      <alignment horizontal="center" vertical="center"/>
    </xf>
    <xf numFmtId="2" fontId="25" fillId="25" borderId="13" xfId="0" applyNumberFormat="1" applyFont="1" applyFill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0" fontId="21" fillId="25" borderId="10" xfId="0" applyFont="1" applyFill="1" applyBorder="1" applyAlignment="1">
      <alignment wrapText="1"/>
    </xf>
    <xf numFmtId="3" fontId="21" fillId="24" borderId="10" xfId="0" applyNumberFormat="1" applyFont="1" applyFill="1" applyBorder="1" applyAlignment="1">
      <alignment horizontal="center" vertical="center"/>
    </xf>
    <xf numFmtId="2" fontId="21" fillId="25" borderId="10" xfId="0" applyNumberFormat="1" applyFont="1" applyFill="1" applyBorder="1" applyAlignment="1">
      <alignment horizontal="center" vertical="center"/>
    </xf>
    <xf numFmtId="3" fontId="33" fillId="25" borderId="10" xfId="0" applyNumberFormat="1" applyFont="1" applyFill="1" applyBorder="1" applyAlignment="1">
      <alignment horizontal="center" vertical="center" wrapText="1"/>
    </xf>
    <xf numFmtId="3" fontId="25" fillId="25" borderId="10" xfId="0" applyNumberFormat="1" applyFont="1" applyFill="1" applyBorder="1" applyAlignment="1">
      <alignment horizontal="center" vertical="center"/>
    </xf>
    <xf numFmtId="2" fontId="25" fillId="25" borderId="10" xfId="0" applyNumberFormat="1" applyFont="1" applyFill="1" applyBorder="1"/>
    <xf numFmtId="3" fontId="25" fillId="25" borderId="10" xfId="0" applyNumberFormat="1" applyFont="1" applyFill="1" applyBorder="1"/>
    <xf numFmtId="0" fontId="25" fillId="25" borderId="10" xfId="0" applyFont="1" applyFill="1" applyBorder="1"/>
    <xf numFmtId="0" fontId="32" fillId="25" borderId="10" xfId="0" applyFont="1" applyFill="1" applyBorder="1"/>
    <xf numFmtId="3" fontId="25" fillId="0" borderId="10" xfId="0" applyNumberFormat="1" applyFont="1" applyBorder="1"/>
    <xf numFmtId="0" fontId="25" fillId="0" borderId="10" xfId="0" applyFont="1" applyBorder="1"/>
    <xf numFmtId="0" fontId="32" fillId="0" borderId="10" xfId="0" applyFont="1" applyBorder="1"/>
    <xf numFmtId="4" fontId="21" fillId="0" borderId="10" xfId="0" applyNumberFormat="1" applyFont="1" applyBorder="1" applyAlignment="1">
      <alignment horizontal="center"/>
    </xf>
    <xf numFmtId="3" fontId="26" fillId="0" borderId="10" xfId="0" applyNumberFormat="1" applyFont="1" applyBorder="1" applyAlignment="1">
      <alignment horizontal="center" vertical="center"/>
    </xf>
    <xf numFmtId="3" fontId="22" fillId="25" borderId="14" xfId="0" applyNumberFormat="1" applyFont="1" applyFill="1" applyBorder="1" applyAlignment="1">
      <alignment horizontal="center" vertical="center"/>
    </xf>
    <xf numFmtId="1" fontId="22" fillId="25" borderId="10" xfId="0" applyNumberFormat="1" applyFont="1" applyFill="1" applyBorder="1" applyAlignment="1">
      <alignment horizontal="center" vertical="center"/>
    </xf>
    <xf numFmtId="1" fontId="21" fillId="25" borderId="10" xfId="0" applyNumberFormat="1" applyFont="1" applyFill="1" applyBorder="1" applyAlignment="1">
      <alignment horizontal="center" vertical="center"/>
    </xf>
    <xf numFmtId="1" fontId="25" fillId="25" borderId="13" xfId="0" applyNumberFormat="1" applyFont="1" applyFill="1" applyBorder="1" applyAlignment="1">
      <alignment horizontal="center" vertical="center"/>
    </xf>
    <xf numFmtId="1" fontId="22" fillId="25" borderId="10" xfId="0" applyNumberFormat="1" applyFont="1" applyFill="1" applyBorder="1" applyAlignment="1">
      <alignment horizontal="center" vertical="center" wrapText="1"/>
    </xf>
    <xf numFmtId="1" fontId="22" fillId="25" borderId="12" xfId="0" applyNumberFormat="1" applyFont="1" applyFill="1" applyBorder="1" applyAlignment="1">
      <alignment horizontal="center" vertical="center"/>
    </xf>
    <xf numFmtId="1" fontId="21" fillId="25" borderId="10" xfId="0" applyNumberFormat="1" applyFont="1" applyFill="1" applyBorder="1" applyAlignment="1">
      <alignment horizontal="center" vertical="center" wrapText="1"/>
    </xf>
    <xf numFmtId="1" fontId="26" fillId="25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2" fontId="25" fillId="0" borderId="13" xfId="0" applyNumberFormat="1" applyFont="1" applyBorder="1"/>
    <xf numFmtId="3" fontId="25" fillId="0" borderId="13" xfId="0" applyNumberFormat="1" applyFont="1" applyBorder="1"/>
    <xf numFmtId="3" fontId="25" fillId="0" borderId="10" xfId="0" applyNumberFormat="1" applyFont="1" applyBorder="1" applyAlignment="1">
      <alignment vertical="center"/>
    </xf>
    <xf numFmtId="4" fontId="25" fillId="0" borderId="10" xfId="0" applyNumberFormat="1" applyFont="1" applyBorder="1" applyAlignment="1">
      <alignment vertical="center"/>
    </xf>
    <xf numFmtId="4" fontId="25" fillId="0" borderId="10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2" fontId="26" fillId="0" borderId="12" xfId="0" applyNumberFormat="1" applyFont="1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4" fontId="26" fillId="0" borderId="10" xfId="0" applyNumberFormat="1" applyFont="1" applyBorder="1" applyAlignment="1">
      <alignment horizontal="center"/>
    </xf>
    <xf numFmtId="3" fontId="26" fillId="0" borderId="10" xfId="0" applyNumberFormat="1" applyFont="1" applyBorder="1" applyAlignment="1">
      <alignment horizontal="center"/>
    </xf>
    <xf numFmtId="2" fontId="25" fillId="0" borderId="12" xfId="0" applyNumberFormat="1" applyFont="1" applyBorder="1"/>
    <xf numFmtId="3" fontId="25" fillId="0" borderId="12" xfId="0" applyNumberFormat="1" applyFont="1" applyBorder="1"/>
    <xf numFmtId="0" fontId="22" fillId="25" borderId="15" xfId="0" applyFont="1" applyFill="1" applyBorder="1" applyAlignment="1">
      <alignment horizontal="center" vertical="center" wrapText="1"/>
    </xf>
    <xf numFmtId="0" fontId="22" fillId="25" borderId="16" xfId="0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/>
    </xf>
    <xf numFmtId="0" fontId="26" fillId="25" borderId="10" xfId="0" applyFont="1" applyFill="1" applyBorder="1" applyAlignment="1">
      <alignment horizontal="center" vertical="center"/>
    </xf>
    <xf numFmtId="0" fontId="26" fillId="25" borderId="10" xfId="0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/>
    </xf>
    <xf numFmtId="0" fontId="26" fillId="25" borderId="10" xfId="0" applyFont="1" applyFill="1" applyBorder="1" applyAlignment="1">
      <alignment horizontal="center" vertical="center" wrapText="1"/>
    </xf>
    <xf numFmtId="0" fontId="26" fillId="25" borderId="10" xfId="0" applyFont="1" applyFill="1" applyBorder="1" applyAlignment="1">
      <alignment horizontal="center" vertical="center"/>
    </xf>
    <xf numFmtId="0" fontId="26" fillId="25" borderId="10" xfId="0" applyFont="1" applyFill="1" applyBorder="1" applyAlignment="1">
      <alignment horizontal="center" vertical="center"/>
    </xf>
    <xf numFmtId="0" fontId="35" fillId="0" borderId="0" xfId="0" applyFont="1" applyBorder="1"/>
    <xf numFmtId="1" fontId="22" fillId="25" borderId="16" xfId="0" applyNumberFormat="1" applyFont="1" applyFill="1" applyBorder="1" applyAlignment="1">
      <alignment horizontal="center" vertical="center"/>
    </xf>
    <xf numFmtId="1" fontId="22" fillId="25" borderId="19" xfId="0" applyNumberFormat="1" applyFont="1" applyFill="1" applyBorder="1" applyAlignment="1">
      <alignment horizontal="center" vertical="center"/>
    </xf>
    <xf numFmtId="1" fontId="26" fillId="25" borderId="16" xfId="0" applyNumberFormat="1" applyFont="1" applyFill="1" applyBorder="1" applyAlignment="1">
      <alignment horizontal="center" vertical="center"/>
    </xf>
    <xf numFmtId="1" fontId="26" fillId="26" borderId="16" xfId="0" applyNumberFormat="1" applyFont="1" applyFill="1" applyBorder="1" applyAlignment="1">
      <alignment horizontal="center" vertical="center"/>
    </xf>
    <xf numFmtId="1" fontId="21" fillId="25" borderId="16" xfId="0" applyNumberFormat="1" applyFont="1" applyFill="1" applyBorder="1" applyAlignment="1">
      <alignment horizontal="center" vertical="center"/>
    </xf>
    <xf numFmtId="3" fontId="21" fillId="25" borderId="10" xfId="0" applyNumberFormat="1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6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stall/tmp/&#1055;&#1083;&#1072;&#1085;%20%202010%20&#1075;&#1086;&#1076;-&#1076;&#1077;&#1087;&#1091;&#1090;&#1072;&#1090;&#10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Ред_2010"/>
      <sheetName val="Добавка"/>
      <sheetName val="единицы стоимость КР"/>
      <sheetName val="Благоустройство"/>
      <sheetName val="Лист2"/>
      <sheetName val="Лист2 (2)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927.68</v>
          </cell>
        </row>
        <row r="8">
          <cell r="D8">
            <v>540.5</v>
          </cell>
        </row>
        <row r="14">
          <cell r="D14">
            <v>580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Яркая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Яркая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1"/>
  <sheetViews>
    <sheetView tabSelected="1" workbookViewId="0">
      <selection activeCell="D22" sqref="D22"/>
    </sheetView>
  </sheetViews>
  <sheetFormatPr defaultRowHeight="18.75"/>
  <cols>
    <col min="1" max="1" width="4" customWidth="1"/>
    <col min="2" max="2" width="14.44140625" customWidth="1"/>
    <col min="3" max="3" width="5.5546875" customWidth="1"/>
    <col min="4" max="4" width="17.21875" customWidth="1"/>
    <col min="5" max="5" width="7.109375" customWidth="1"/>
    <col min="6" max="6" width="7" hidden="1" customWidth="1"/>
    <col min="7" max="11" width="8.88671875" hidden="1" customWidth="1"/>
    <col min="12" max="12" width="21.21875" hidden="1" customWidth="1"/>
    <col min="13" max="13" width="19" customWidth="1"/>
    <col min="14" max="23" width="0" hidden="1" customWidth="1"/>
  </cols>
  <sheetData>
    <row r="1" spans="1:23">
      <c r="A1" s="103" t="s">
        <v>161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23" s="95" customFormat="1" ht="36.75" customHeight="1">
      <c r="A2" s="104" t="s">
        <v>162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3" hidden="1"/>
    <row r="4" spans="1:23" ht="21" customHeight="1">
      <c r="A4" s="108" t="s">
        <v>106</v>
      </c>
      <c r="B4" s="102" t="s">
        <v>105</v>
      </c>
      <c r="C4" s="102"/>
      <c r="D4" s="108" t="s">
        <v>0</v>
      </c>
      <c r="E4" s="108" t="s">
        <v>1</v>
      </c>
      <c r="F4" s="91" t="s">
        <v>142</v>
      </c>
      <c r="G4" s="90" t="s">
        <v>3</v>
      </c>
      <c r="H4" s="90"/>
      <c r="I4" s="90"/>
      <c r="J4" s="90"/>
      <c r="K4" s="90"/>
      <c r="L4" s="29"/>
      <c r="M4" s="102" t="s">
        <v>2</v>
      </c>
      <c r="N4" s="84"/>
      <c r="O4" s="84"/>
      <c r="P4" s="84"/>
      <c r="Q4" s="84"/>
      <c r="R4" s="84"/>
      <c r="S4" s="84"/>
      <c r="T4" s="84"/>
      <c r="U4" s="84"/>
      <c r="V4" s="84"/>
      <c r="W4" s="85"/>
    </row>
    <row r="5" spans="1:23" ht="29.25" customHeight="1">
      <c r="A5" s="108"/>
      <c r="B5" s="90" t="s">
        <v>4</v>
      </c>
      <c r="C5" s="90" t="s">
        <v>5</v>
      </c>
      <c r="D5" s="108"/>
      <c r="E5" s="108"/>
      <c r="F5" s="91" t="s">
        <v>2</v>
      </c>
      <c r="G5" s="90" t="s">
        <v>139</v>
      </c>
      <c r="H5" s="90" t="s">
        <v>6</v>
      </c>
      <c r="I5" s="92" t="s">
        <v>7</v>
      </c>
      <c r="J5" s="29"/>
      <c r="K5" s="29" t="s">
        <v>6</v>
      </c>
      <c r="L5" s="29" t="s">
        <v>7</v>
      </c>
      <c r="M5" s="102"/>
      <c r="N5" s="96" t="s">
        <v>102</v>
      </c>
      <c r="O5" s="65" t="s">
        <v>108</v>
      </c>
      <c r="P5" s="12"/>
      <c r="Q5" s="89" t="s">
        <v>139</v>
      </c>
      <c r="R5" s="89" t="s">
        <v>6</v>
      </c>
      <c r="S5" s="33" t="s">
        <v>7</v>
      </c>
      <c r="T5" s="89" t="s">
        <v>139</v>
      </c>
      <c r="U5" s="89" t="s">
        <v>6</v>
      </c>
      <c r="V5" s="33" t="s">
        <v>7</v>
      </c>
      <c r="W5" s="86" t="s">
        <v>6</v>
      </c>
    </row>
    <row r="6" spans="1:23">
      <c r="A6" s="3">
        <v>1</v>
      </c>
      <c r="B6" s="7" t="s">
        <v>93</v>
      </c>
      <c r="C6" s="91">
        <v>1</v>
      </c>
      <c r="D6" s="7" t="s">
        <v>84</v>
      </c>
      <c r="E6" s="2" t="s">
        <v>51</v>
      </c>
      <c r="F6" s="91">
        <v>163</v>
      </c>
      <c r="G6" s="14">
        <v>106963</v>
      </c>
      <c r="H6" s="3">
        <v>106963</v>
      </c>
      <c r="I6" s="14"/>
      <c r="J6" s="1">
        <v>106963</v>
      </c>
      <c r="K6" s="1">
        <v>106963</v>
      </c>
      <c r="L6" s="1"/>
      <c r="M6" s="91">
        <v>163</v>
      </c>
      <c r="N6" s="96">
        <v>101509.98</v>
      </c>
      <c r="O6" s="62"/>
      <c r="P6" s="6"/>
      <c r="Q6" s="32"/>
      <c r="R6" s="56"/>
      <c r="S6" s="32"/>
      <c r="T6" s="57"/>
      <c r="U6" s="58"/>
      <c r="V6" s="58"/>
      <c r="W6" s="65">
        <f>N6-O6</f>
        <v>101509.98</v>
      </c>
    </row>
    <row r="7" spans="1:23" ht="21" hidden="1">
      <c r="A7" s="3">
        <v>2</v>
      </c>
      <c r="B7" s="7" t="s">
        <v>137</v>
      </c>
      <c r="C7" s="91" t="s">
        <v>100</v>
      </c>
      <c r="D7" s="7" t="s">
        <v>28</v>
      </c>
      <c r="E7" s="2"/>
      <c r="F7" s="91"/>
      <c r="G7" s="28">
        <v>26696.44</v>
      </c>
      <c r="H7" s="28">
        <v>26696.44</v>
      </c>
      <c r="I7" s="28"/>
      <c r="J7" s="1"/>
      <c r="K7" s="1"/>
      <c r="L7" s="1"/>
      <c r="M7" s="91"/>
      <c r="N7" s="96"/>
      <c r="O7" s="62"/>
      <c r="P7" s="25"/>
      <c r="Q7" s="70"/>
      <c r="R7" s="71"/>
      <c r="S7" s="70"/>
      <c r="T7" s="57"/>
      <c r="U7" s="58"/>
      <c r="V7" s="58"/>
      <c r="W7" s="65">
        <f t="shared" ref="W7:W70" si="0">N7-O7</f>
        <v>0</v>
      </c>
    </row>
    <row r="8" spans="1:23">
      <c r="A8" s="3">
        <v>2</v>
      </c>
      <c r="B8" s="7" t="s">
        <v>46</v>
      </c>
      <c r="C8" s="91">
        <v>4</v>
      </c>
      <c r="D8" s="7" t="s">
        <v>9</v>
      </c>
      <c r="E8" s="2" t="s">
        <v>45</v>
      </c>
      <c r="F8" s="91">
        <v>116</v>
      </c>
      <c r="G8" s="14">
        <v>58894</v>
      </c>
      <c r="H8" s="3"/>
      <c r="I8" s="14">
        <v>58894</v>
      </c>
      <c r="J8" s="1">
        <v>79159</v>
      </c>
      <c r="K8" s="1"/>
      <c r="L8" s="1">
        <v>79159</v>
      </c>
      <c r="M8" s="91">
        <v>120</v>
      </c>
      <c r="N8" s="97">
        <v>58894</v>
      </c>
      <c r="O8" s="66">
        <v>58894</v>
      </c>
      <c r="P8" s="19"/>
      <c r="Q8" s="31">
        <v>58894</v>
      </c>
      <c r="R8" s="72"/>
      <c r="S8" s="31">
        <v>58894</v>
      </c>
      <c r="T8" s="73">
        <f>I8-Q8</f>
        <v>0</v>
      </c>
      <c r="U8" s="73"/>
      <c r="V8" s="73">
        <v>20265</v>
      </c>
      <c r="W8" s="65">
        <f t="shared" si="0"/>
        <v>0</v>
      </c>
    </row>
    <row r="9" spans="1:23" hidden="1">
      <c r="A9" s="3">
        <v>4</v>
      </c>
      <c r="B9" s="7" t="s">
        <v>77</v>
      </c>
      <c r="C9" s="91" t="s">
        <v>78</v>
      </c>
      <c r="D9" s="13" t="s">
        <v>79</v>
      </c>
      <c r="E9" s="2" t="s">
        <v>80</v>
      </c>
      <c r="F9" s="91">
        <v>1</v>
      </c>
      <c r="G9" s="14">
        <v>1300000</v>
      </c>
      <c r="H9" s="3">
        <v>1300000</v>
      </c>
      <c r="I9" s="14"/>
      <c r="J9" s="1">
        <v>1300000</v>
      </c>
      <c r="K9" s="1">
        <v>1300000</v>
      </c>
      <c r="L9" s="1"/>
      <c r="M9" s="91"/>
      <c r="N9" s="98"/>
      <c r="O9" s="62"/>
      <c r="P9" s="6"/>
      <c r="Q9" s="32"/>
      <c r="R9" s="56"/>
      <c r="S9" s="32"/>
      <c r="T9" s="57"/>
      <c r="U9" s="58"/>
      <c r="V9" s="58"/>
      <c r="W9" s="65">
        <f t="shared" si="0"/>
        <v>0</v>
      </c>
    </row>
    <row r="10" spans="1:23" hidden="1">
      <c r="A10" s="3">
        <v>5</v>
      </c>
      <c r="B10" s="7" t="s">
        <v>77</v>
      </c>
      <c r="C10" s="91" t="s">
        <v>81</v>
      </c>
      <c r="D10" s="9" t="s">
        <v>79</v>
      </c>
      <c r="E10" s="2" t="s">
        <v>80</v>
      </c>
      <c r="F10" s="91">
        <v>1</v>
      </c>
      <c r="G10" s="14">
        <v>1300000</v>
      </c>
      <c r="H10" s="3">
        <v>1300000</v>
      </c>
      <c r="I10" s="14"/>
      <c r="J10" s="1">
        <v>1300000</v>
      </c>
      <c r="K10" s="1">
        <v>1300000</v>
      </c>
      <c r="L10" s="1"/>
      <c r="M10" s="91"/>
      <c r="N10" s="98"/>
      <c r="O10" s="62"/>
      <c r="P10" s="6"/>
      <c r="Q10" s="32"/>
      <c r="R10" s="56"/>
      <c r="S10" s="32"/>
      <c r="T10" s="57"/>
      <c r="U10" s="58"/>
      <c r="V10" s="58"/>
      <c r="W10" s="65">
        <f t="shared" si="0"/>
        <v>0</v>
      </c>
    </row>
    <row r="11" spans="1:23">
      <c r="A11" s="3">
        <v>3</v>
      </c>
      <c r="B11" s="7" t="s">
        <v>77</v>
      </c>
      <c r="C11" s="91" t="s">
        <v>82</v>
      </c>
      <c r="D11" s="9" t="s">
        <v>79</v>
      </c>
      <c r="E11" s="2" t="s">
        <v>80</v>
      </c>
      <c r="F11" s="91">
        <v>1</v>
      </c>
      <c r="G11" s="14">
        <v>1300000</v>
      </c>
      <c r="H11" s="3">
        <v>1300000</v>
      </c>
      <c r="I11" s="14"/>
      <c r="J11" s="1">
        <v>1300000</v>
      </c>
      <c r="K11" s="1">
        <v>1300000</v>
      </c>
      <c r="L11" s="1"/>
      <c r="M11" s="91">
        <v>1</v>
      </c>
      <c r="N11" s="98">
        <v>1348061.97</v>
      </c>
      <c r="O11" s="62"/>
      <c r="P11" s="6"/>
      <c r="Q11" s="32"/>
      <c r="R11" s="56"/>
      <c r="S11" s="32"/>
      <c r="T11" s="57"/>
      <c r="U11" s="58"/>
      <c r="V11" s="58"/>
      <c r="W11" s="65">
        <f t="shared" si="0"/>
        <v>1348061.97</v>
      </c>
    </row>
    <row r="12" spans="1:23" ht="21">
      <c r="A12" s="3">
        <v>4</v>
      </c>
      <c r="B12" s="7" t="s">
        <v>10</v>
      </c>
      <c r="C12" s="91">
        <v>10</v>
      </c>
      <c r="D12" s="7" t="s">
        <v>28</v>
      </c>
      <c r="E12" s="2" t="s">
        <v>27</v>
      </c>
      <c r="F12" s="91">
        <v>200</v>
      </c>
      <c r="G12" s="14">
        <v>70000</v>
      </c>
      <c r="H12" s="3"/>
      <c r="I12" s="14">
        <v>70000</v>
      </c>
      <c r="J12" s="1">
        <v>70000</v>
      </c>
      <c r="K12" s="1"/>
      <c r="L12" s="1">
        <v>70000</v>
      </c>
      <c r="M12" s="91">
        <v>200</v>
      </c>
      <c r="N12" s="97">
        <v>69467.61</v>
      </c>
      <c r="O12" s="66">
        <v>69467.61</v>
      </c>
      <c r="P12" s="19"/>
      <c r="Q12" s="32"/>
      <c r="R12" s="56"/>
      <c r="S12" s="32"/>
      <c r="T12" s="57"/>
      <c r="U12" s="58"/>
      <c r="V12" s="58"/>
      <c r="W12" s="65">
        <f t="shared" si="0"/>
        <v>0</v>
      </c>
    </row>
    <row r="13" spans="1:23">
      <c r="A13" s="3">
        <v>5</v>
      </c>
      <c r="B13" s="7" t="s">
        <v>10</v>
      </c>
      <c r="C13" s="91">
        <v>23</v>
      </c>
      <c r="D13" s="9" t="s">
        <v>44</v>
      </c>
      <c r="E13" s="2" t="s">
        <v>27</v>
      </c>
      <c r="F13" s="91">
        <v>410</v>
      </c>
      <c r="G13" s="28">
        <v>416414</v>
      </c>
      <c r="H13" s="3">
        <v>299562.71487999998</v>
      </c>
      <c r="I13" s="28">
        <f>G13-H13</f>
        <v>116851.28512000002</v>
      </c>
      <c r="J13" s="1">
        <f>F13*'[1]единицы стоимость КР'!$D$6*1.1</f>
        <v>418383.68</v>
      </c>
      <c r="K13" s="1">
        <v>299562.71487999998</v>
      </c>
      <c r="L13" s="1">
        <v>118820.96511999999</v>
      </c>
      <c r="M13" s="91">
        <v>360</v>
      </c>
      <c r="N13" s="96">
        <v>411444.59</v>
      </c>
      <c r="O13" s="62">
        <f>L13/J13*N13</f>
        <v>116850.26355999999</v>
      </c>
      <c r="P13" s="6"/>
      <c r="Q13" s="32"/>
      <c r="R13" s="56"/>
      <c r="S13" s="32"/>
      <c r="T13" s="57"/>
      <c r="U13" s="58"/>
      <c r="V13" s="58"/>
      <c r="W13" s="65">
        <f t="shared" si="0"/>
        <v>294594.32644000003</v>
      </c>
    </row>
    <row r="14" spans="1:23">
      <c r="A14" s="3">
        <v>6</v>
      </c>
      <c r="B14" s="7" t="s">
        <v>10</v>
      </c>
      <c r="C14" s="91">
        <v>34</v>
      </c>
      <c r="D14" s="7" t="s">
        <v>44</v>
      </c>
      <c r="E14" s="2" t="s">
        <v>27</v>
      </c>
      <c r="F14" s="91">
        <v>460</v>
      </c>
      <c r="G14" s="28">
        <v>465466</v>
      </c>
      <c r="H14" s="3">
        <v>388111</v>
      </c>
      <c r="I14" s="28">
        <f>G14-H14</f>
        <v>77355</v>
      </c>
      <c r="J14" s="1">
        <v>469406</v>
      </c>
      <c r="K14" s="1">
        <v>388111</v>
      </c>
      <c r="L14" s="1">
        <v>81295</v>
      </c>
      <c r="M14" s="91">
        <v>481</v>
      </c>
      <c r="N14" s="96">
        <v>447138.55</v>
      </c>
      <c r="O14" s="62">
        <v>77354.97</v>
      </c>
      <c r="P14" s="6"/>
      <c r="Q14" s="32"/>
      <c r="R14" s="56"/>
      <c r="S14" s="32"/>
      <c r="T14" s="57"/>
      <c r="U14" s="58"/>
      <c r="V14" s="58"/>
      <c r="W14" s="65">
        <f t="shared" si="0"/>
        <v>369783.57999999996</v>
      </c>
    </row>
    <row r="15" spans="1:23">
      <c r="A15" s="3">
        <v>7</v>
      </c>
      <c r="B15" s="7" t="s">
        <v>10</v>
      </c>
      <c r="C15" s="91">
        <v>39</v>
      </c>
      <c r="D15" s="7" t="s">
        <v>11</v>
      </c>
      <c r="E15" s="2" t="s">
        <v>45</v>
      </c>
      <c r="F15" s="91">
        <v>1105</v>
      </c>
      <c r="G15" s="28">
        <f t="shared" ref="G15:G82" si="1">H15+I15</f>
        <v>428836</v>
      </c>
      <c r="H15" s="3">
        <v>428836</v>
      </c>
      <c r="I15" s="28">
        <f>L15-Q15</f>
        <v>0</v>
      </c>
      <c r="J15" s="1">
        <v>428836</v>
      </c>
      <c r="K15" s="1">
        <v>428836</v>
      </c>
      <c r="L15" s="1"/>
      <c r="M15" s="91">
        <v>1108</v>
      </c>
      <c r="N15" s="96">
        <v>428836.02</v>
      </c>
      <c r="O15" s="62"/>
      <c r="P15" s="6"/>
      <c r="Q15" s="32"/>
      <c r="R15" s="56"/>
      <c r="S15" s="32"/>
      <c r="T15" s="57"/>
      <c r="U15" s="58"/>
      <c r="V15" s="58"/>
      <c r="W15" s="65">
        <f t="shared" si="0"/>
        <v>428836.02</v>
      </c>
    </row>
    <row r="16" spans="1:23">
      <c r="A16" s="3">
        <v>8</v>
      </c>
      <c r="B16" s="7" t="s">
        <v>10</v>
      </c>
      <c r="C16" s="91" t="s">
        <v>47</v>
      </c>
      <c r="D16" s="7" t="s">
        <v>11</v>
      </c>
      <c r="E16" s="2" t="s">
        <v>45</v>
      </c>
      <c r="F16" s="91">
        <v>1004</v>
      </c>
      <c r="G16" s="28">
        <v>479722</v>
      </c>
      <c r="H16" s="3">
        <v>359791</v>
      </c>
      <c r="I16" s="28">
        <v>119931</v>
      </c>
      <c r="J16" s="1">
        <v>479722</v>
      </c>
      <c r="K16" s="1">
        <v>359791</v>
      </c>
      <c r="L16" s="1">
        <v>119930</v>
      </c>
      <c r="M16" s="91">
        <v>1035</v>
      </c>
      <c r="N16" s="96">
        <v>479721.8</v>
      </c>
      <c r="O16" s="62">
        <v>119930.45</v>
      </c>
      <c r="P16" s="6"/>
      <c r="Q16" s="32"/>
      <c r="R16" s="56"/>
      <c r="S16" s="32"/>
      <c r="T16" s="57"/>
      <c r="U16" s="58"/>
      <c r="V16" s="58"/>
      <c r="W16" s="65">
        <f t="shared" si="0"/>
        <v>359791.35</v>
      </c>
    </row>
    <row r="17" spans="1:23">
      <c r="A17" s="3">
        <v>9</v>
      </c>
      <c r="B17" s="7" t="s">
        <v>97</v>
      </c>
      <c r="C17" s="91">
        <v>7</v>
      </c>
      <c r="D17" s="7" t="s">
        <v>35</v>
      </c>
      <c r="E17" s="2" t="s">
        <v>27</v>
      </c>
      <c r="F17" s="91">
        <v>230</v>
      </c>
      <c r="G17" s="28">
        <f t="shared" si="1"/>
        <v>259200</v>
      </c>
      <c r="H17" s="3">
        <v>259200</v>
      </c>
      <c r="I17" s="28"/>
      <c r="J17" s="1">
        <v>259200</v>
      </c>
      <c r="K17" s="1">
        <v>259200</v>
      </c>
      <c r="L17" s="1"/>
      <c r="M17" s="91">
        <v>279</v>
      </c>
      <c r="N17" s="96">
        <v>321324.74</v>
      </c>
      <c r="O17" s="62"/>
      <c r="P17" s="6"/>
      <c r="Q17" s="32"/>
      <c r="R17" s="56"/>
      <c r="S17" s="32"/>
      <c r="T17" s="57"/>
      <c r="U17" s="58"/>
      <c r="V17" s="58"/>
      <c r="W17" s="65">
        <f t="shared" si="0"/>
        <v>321324.74</v>
      </c>
    </row>
    <row r="18" spans="1:23">
      <c r="A18" s="3">
        <v>10</v>
      </c>
      <c r="B18" s="7" t="s">
        <v>97</v>
      </c>
      <c r="C18" s="91">
        <v>28</v>
      </c>
      <c r="D18" s="9" t="s">
        <v>33</v>
      </c>
      <c r="E18" s="2" t="s">
        <v>27</v>
      </c>
      <c r="F18" s="91">
        <v>250</v>
      </c>
      <c r="G18" s="28">
        <v>248741</v>
      </c>
      <c r="H18" s="3">
        <v>191384</v>
      </c>
      <c r="I18" s="28">
        <v>57357</v>
      </c>
      <c r="J18" s="1">
        <v>281800</v>
      </c>
      <c r="K18" s="1">
        <f>J18-L18</f>
        <v>191384</v>
      </c>
      <c r="L18" s="1">
        <v>90416</v>
      </c>
      <c r="M18" s="91">
        <v>275</v>
      </c>
      <c r="N18" s="96">
        <v>256599.77</v>
      </c>
      <c r="O18" s="62">
        <v>57210.43</v>
      </c>
      <c r="P18" s="6"/>
      <c r="Q18" s="32"/>
      <c r="R18" s="56"/>
      <c r="S18" s="32"/>
      <c r="T18" s="57"/>
      <c r="U18" s="58"/>
      <c r="V18" s="58"/>
      <c r="W18" s="65">
        <f t="shared" si="0"/>
        <v>199389.34</v>
      </c>
    </row>
    <row r="19" spans="1:23">
      <c r="A19" s="3">
        <v>11</v>
      </c>
      <c r="B19" s="7" t="s">
        <v>97</v>
      </c>
      <c r="C19" s="91" t="s">
        <v>37</v>
      </c>
      <c r="D19" s="7" t="s">
        <v>38</v>
      </c>
      <c r="E19" s="2" t="s">
        <v>27</v>
      </c>
      <c r="F19" s="91">
        <v>150</v>
      </c>
      <c r="G19" s="28">
        <v>157249</v>
      </c>
      <c r="H19" s="3">
        <v>132900</v>
      </c>
      <c r="I19" s="28">
        <v>24349</v>
      </c>
      <c r="J19" s="1">
        <v>169100</v>
      </c>
      <c r="K19" s="1">
        <v>132900</v>
      </c>
      <c r="L19" s="1">
        <v>36200</v>
      </c>
      <c r="M19" s="91">
        <v>140</v>
      </c>
      <c r="N19" s="96">
        <v>133921.70000000001</v>
      </c>
      <c r="O19" s="62">
        <v>24349.1</v>
      </c>
      <c r="P19" s="6"/>
      <c r="Q19" s="32"/>
      <c r="R19" s="56"/>
      <c r="S19" s="32"/>
      <c r="T19" s="57"/>
      <c r="U19" s="58"/>
      <c r="V19" s="58"/>
      <c r="W19" s="65">
        <f t="shared" si="0"/>
        <v>109572.6</v>
      </c>
    </row>
    <row r="20" spans="1:23">
      <c r="A20" s="3">
        <v>12</v>
      </c>
      <c r="B20" s="9" t="s">
        <v>8</v>
      </c>
      <c r="C20" s="91">
        <v>6</v>
      </c>
      <c r="D20" s="7" t="s">
        <v>9</v>
      </c>
      <c r="E20" s="2" t="s">
        <v>45</v>
      </c>
      <c r="F20" s="91">
        <v>750</v>
      </c>
      <c r="G20" s="28">
        <v>646279</v>
      </c>
      <c r="H20" s="90"/>
      <c r="I20" s="28">
        <v>646279</v>
      </c>
      <c r="J20" s="1">
        <v>650000</v>
      </c>
      <c r="K20" s="29"/>
      <c r="L20" s="1">
        <v>650000</v>
      </c>
      <c r="M20" s="91">
        <v>70</v>
      </c>
      <c r="N20" s="96">
        <v>646278.21</v>
      </c>
      <c r="O20" s="62">
        <v>646278.21</v>
      </c>
      <c r="P20" s="6"/>
      <c r="Q20" s="32"/>
      <c r="R20" s="56"/>
      <c r="S20" s="32"/>
      <c r="T20" s="57"/>
      <c r="U20" s="58"/>
      <c r="V20" s="58"/>
      <c r="W20" s="65">
        <f t="shared" si="0"/>
        <v>0</v>
      </c>
    </row>
    <row r="21" spans="1:23">
      <c r="A21" s="3">
        <v>13</v>
      </c>
      <c r="B21" s="7" t="s">
        <v>12</v>
      </c>
      <c r="C21" s="91">
        <v>5</v>
      </c>
      <c r="D21" s="7" t="s">
        <v>9</v>
      </c>
      <c r="E21" s="2" t="s">
        <v>45</v>
      </c>
      <c r="F21" s="91">
        <v>698</v>
      </c>
      <c r="G21" s="28">
        <v>494406</v>
      </c>
      <c r="H21" s="3"/>
      <c r="I21" s="28">
        <v>494406</v>
      </c>
      <c r="J21" s="1">
        <v>680000</v>
      </c>
      <c r="K21" s="1"/>
      <c r="L21" s="1">
        <v>680000</v>
      </c>
      <c r="M21" s="91">
        <v>558</v>
      </c>
      <c r="N21" s="97">
        <v>494405.88</v>
      </c>
      <c r="O21" s="66">
        <v>494405.88</v>
      </c>
      <c r="P21" s="19"/>
      <c r="Q21" s="35">
        <v>494406</v>
      </c>
      <c r="R21" s="28"/>
      <c r="S21" s="35">
        <v>494406</v>
      </c>
      <c r="T21" s="74">
        <f>G21-Q21</f>
        <v>0</v>
      </c>
      <c r="U21" s="75"/>
      <c r="V21" s="69">
        <v>185594</v>
      </c>
      <c r="W21" s="65">
        <f t="shared" si="0"/>
        <v>0</v>
      </c>
    </row>
    <row r="22" spans="1:23">
      <c r="A22" s="3">
        <v>14</v>
      </c>
      <c r="B22" s="7" t="s">
        <v>48</v>
      </c>
      <c r="C22" s="91">
        <v>13</v>
      </c>
      <c r="D22" s="7" t="s">
        <v>11</v>
      </c>
      <c r="E22" s="2" t="s">
        <v>45</v>
      </c>
      <c r="F22" s="91">
        <v>1100</v>
      </c>
      <c r="G22" s="28">
        <f t="shared" si="1"/>
        <v>390781</v>
      </c>
      <c r="H22" s="3">
        <v>325520</v>
      </c>
      <c r="I22" s="28">
        <v>65261</v>
      </c>
      <c r="J22" s="1">
        <v>390781</v>
      </c>
      <c r="K22" s="1">
        <v>325521</v>
      </c>
      <c r="L22" s="1">
        <v>65260</v>
      </c>
      <c r="M22" s="91">
        <v>1020</v>
      </c>
      <c r="N22" s="96">
        <v>390781.05</v>
      </c>
      <c r="O22" s="62">
        <v>65260.43</v>
      </c>
      <c r="P22" s="6"/>
      <c r="Q22" s="32"/>
      <c r="R22" s="56"/>
      <c r="S22" s="32"/>
      <c r="T22" s="57"/>
      <c r="U22" s="58"/>
      <c r="V22" s="58"/>
      <c r="W22" s="65">
        <f t="shared" si="0"/>
        <v>325520.62</v>
      </c>
    </row>
    <row r="23" spans="1:23">
      <c r="A23" s="3">
        <v>15</v>
      </c>
      <c r="B23" s="7" t="s">
        <v>48</v>
      </c>
      <c r="C23" s="91">
        <v>15</v>
      </c>
      <c r="D23" s="7" t="s">
        <v>11</v>
      </c>
      <c r="E23" s="2" t="s">
        <v>45</v>
      </c>
      <c r="F23" s="91">
        <v>2125</v>
      </c>
      <c r="G23" s="28">
        <f t="shared" si="1"/>
        <v>903300</v>
      </c>
      <c r="H23" s="3">
        <v>789484</v>
      </c>
      <c r="I23" s="28">
        <f>L23-Q23</f>
        <v>113816</v>
      </c>
      <c r="J23" s="1">
        <v>903300</v>
      </c>
      <c r="K23" s="1">
        <v>789484</v>
      </c>
      <c r="L23" s="1">
        <v>113816</v>
      </c>
      <c r="M23" s="91">
        <v>1680</v>
      </c>
      <c r="N23" s="96">
        <v>903299.68</v>
      </c>
      <c r="O23" s="62">
        <v>113815.8</v>
      </c>
      <c r="P23" s="6"/>
      <c r="Q23" s="32"/>
      <c r="R23" s="56"/>
      <c r="S23" s="32"/>
      <c r="T23" s="57"/>
      <c r="U23" s="58"/>
      <c r="V23" s="58"/>
      <c r="W23" s="65">
        <f t="shared" si="0"/>
        <v>789483.88</v>
      </c>
    </row>
    <row r="24" spans="1:23">
      <c r="A24" s="3">
        <v>16</v>
      </c>
      <c r="B24" s="7" t="s">
        <v>48</v>
      </c>
      <c r="C24" s="10">
        <v>21</v>
      </c>
      <c r="D24" s="7" t="s">
        <v>11</v>
      </c>
      <c r="E24" s="2" t="s">
        <v>45</v>
      </c>
      <c r="F24" s="91">
        <v>1153</v>
      </c>
      <c r="G24" s="28">
        <v>671090</v>
      </c>
      <c r="H24" s="3">
        <v>494942.66029999999</v>
      </c>
      <c r="I24" s="28">
        <v>176147</v>
      </c>
      <c r="J24" s="1">
        <f>F24*'[1]единицы стоимость КР'!$D$8*1.1</f>
        <v>685516.15</v>
      </c>
      <c r="K24" s="1">
        <v>494942.66029999999</v>
      </c>
      <c r="L24" s="1">
        <v>190573.48970000001</v>
      </c>
      <c r="M24" s="91">
        <v>1061</v>
      </c>
      <c r="N24" s="96">
        <v>633619.47</v>
      </c>
      <c r="O24" s="62">
        <f>L24/J24*N24</f>
        <v>176146.21266000002</v>
      </c>
      <c r="P24" s="6"/>
      <c r="Q24" s="32"/>
      <c r="R24" s="56"/>
      <c r="S24" s="32"/>
      <c r="T24" s="57"/>
      <c r="U24" s="58"/>
      <c r="V24" s="58"/>
      <c r="W24" s="65">
        <f t="shared" si="0"/>
        <v>457473.25733999995</v>
      </c>
    </row>
    <row r="25" spans="1:23" hidden="1">
      <c r="A25" s="3">
        <v>20</v>
      </c>
      <c r="B25" s="7" t="s">
        <v>83</v>
      </c>
      <c r="C25" s="91" t="s">
        <v>26</v>
      </c>
      <c r="D25" s="9" t="s">
        <v>84</v>
      </c>
      <c r="E25" s="2" t="s">
        <v>51</v>
      </c>
      <c r="F25" s="91">
        <v>210</v>
      </c>
      <c r="G25" s="51">
        <f t="shared" si="1"/>
        <v>137805</v>
      </c>
      <c r="H25" s="3">
        <v>137805</v>
      </c>
      <c r="I25" s="28"/>
      <c r="J25" s="1">
        <v>137805</v>
      </c>
      <c r="K25" s="1">
        <v>137805</v>
      </c>
      <c r="L25" s="1"/>
      <c r="M25" s="91"/>
      <c r="N25" s="96"/>
      <c r="O25" s="62"/>
      <c r="P25" s="6"/>
      <c r="Q25" s="32"/>
      <c r="R25" s="56"/>
      <c r="S25" s="32"/>
      <c r="T25" s="57"/>
      <c r="U25" s="58"/>
      <c r="V25" s="58"/>
      <c r="W25" s="65">
        <f t="shared" si="0"/>
        <v>0</v>
      </c>
    </row>
    <row r="26" spans="1:23" ht="21" hidden="1">
      <c r="A26" s="3">
        <v>21</v>
      </c>
      <c r="B26" s="7" t="s">
        <v>138</v>
      </c>
      <c r="C26" s="91">
        <v>3</v>
      </c>
      <c r="D26" s="7" t="s">
        <v>28</v>
      </c>
      <c r="E26" s="2"/>
      <c r="F26" s="91"/>
      <c r="G26" s="28">
        <v>28696.44</v>
      </c>
      <c r="H26" s="28">
        <v>28696.44</v>
      </c>
      <c r="I26" s="28"/>
      <c r="J26" s="1"/>
      <c r="K26" s="1"/>
      <c r="L26" s="1"/>
      <c r="M26" s="91"/>
      <c r="N26" s="96"/>
      <c r="O26" s="62"/>
      <c r="P26" s="6"/>
      <c r="Q26" s="32"/>
      <c r="R26" s="56"/>
      <c r="S26" s="32"/>
      <c r="T26" s="57"/>
      <c r="U26" s="58"/>
      <c r="V26" s="58"/>
      <c r="W26" s="65">
        <f t="shared" si="0"/>
        <v>0</v>
      </c>
    </row>
    <row r="27" spans="1:23" ht="21">
      <c r="A27" s="3">
        <v>17</v>
      </c>
      <c r="B27" s="7" t="s">
        <v>49</v>
      </c>
      <c r="C27" s="91">
        <v>3</v>
      </c>
      <c r="D27" s="9" t="s">
        <v>28</v>
      </c>
      <c r="E27" s="2" t="s">
        <v>27</v>
      </c>
      <c r="F27" s="91">
        <v>2040</v>
      </c>
      <c r="G27" s="28">
        <f t="shared" si="1"/>
        <v>550000</v>
      </c>
      <c r="H27" s="3">
        <v>550000</v>
      </c>
      <c r="I27" s="28"/>
      <c r="J27" s="1">
        <v>550000</v>
      </c>
      <c r="K27" s="1">
        <v>550000</v>
      </c>
      <c r="L27" s="1"/>
      <c r="M27" s="91">
        <v>1398</v>
      </c>
      <c r="N27" s="96">
        <v>513254.39</v>
      </c>
      <c r="O27" s="62"/>
      <c r="P27" s="6"/>
      <c r="Q27" s="32"/>
      <c r="R27" s="56"/>
      <c r="S27" s="32"/>
      <c r="T27" s="57"/>
      <c r="U27" s="58"/>
      <c r="V27" s="58"/>
      <c r="W27" s="65">
        <f t="shared" si="0"/>
        <v>513254.39</v>
      </c>
    </row>
    <row r="28" spans="1:23">
      <c r="A28" s="3">
        <v>18</v>
      </c>
      <c r="B28" s="7" t="s">
        <v>49</v>
      </c>
      <c r="C28" s="91">
        <v>4</v>
      </c>
      <c r="D28" s="7" t="s">
        <v>11</v>
      </c>
      <c r="E28" s="2" t="s">
        <v>45</v>
      </c>
      <c r="F28" s="91">
        <v>933</v>
      </c>
      <c r="G28" s="28">
        <v>373601</v>
      </c>
      <c r="H28" s="3">
        <v>311210</v>
      </c>
      <c r="I28" s="28">
        <v>62391</v>
      </c>
      <c r="J28" s="1">
        <f>F28*'[1]единицы стоимость КР'!$D$8*1.1</f>
        <v>554715.15</v>
      </c>
      <c r="K28" s="1">
        <v>462077.71995000006</v>
      </c>
      <c r="L28" s="1">
        <v>92637.430049999995</v>
      </c>
      <c r="M28" s="91">
        <v>140</v>
      </c>
      <c r="N28" s="99">
        <v>373600.87</v>
      </c>
      <c r="O28" s="39">
        <f>L28/J28*N28</f>
        <v>62391.34528999999</v>
      </c>
      <c r="P28" s="4"/>
      <c r="Q28" s="32"/>
      <c r="R28" s="56"/>
      <c r="S28" s="32"/>
      <c r="T28" s="57"/>
      <c r="U28" s="58"/>
      <c r="V28" s="58"/>
      <c r="W28" s="65">
        <f t="shared" si="0"/>
        <v>311209.52471000003</v>
      </c>
    </row>
    <row r="29" spans="1:23">
      <c r="A29" s="3">
        <v>19</v>
      </c>
      <c r="B29" s="7" t="s">
        <v>49</v>
      </c>
      <c r="C29" s="91">
        <v>5</v>
      </c>
      <c r="D29" s="9" t="s">
        <v>31</v>
      </c>
      <c r="E29" s="2" t="s">
        <v>51</v>
      </c>
      <c r="F29" s="91">
        <v>1344</v>
      </c>
      <c r="G29" s="28">
        <f t="shared" si="1"/>
        <v>1059781.01</v>
      </c>
      <c r="H29" s="3">
        <v>1059781.01</v>
      </c>
      <c r="I29" s="28"/>
      <c r="J29" s="1">
        <v>1059781.01</v>
      </c>
      <c r="K29" s="1">
        <v>1059781.01</v>
      </c>
      <c r="L29" s="1"/>
      <c r="M29" s="91">
        <v>3390.3</v>
      </c>
      <c r="N29" s="96">
        <v>1059781.01</v>
      </c>
      <c r="O29" s="62"/>
      <c r="P29" s="6"/>
      <c r="Q29" s="32"/>
      <c r="R29" s="56"/>
      <c r="S29" s="32"/>
      <c r="T29" s="57"/>
      <c r="U29" s="58"/>
      <c r="V29" s="58"/>
      <c r="W29" s="65">
        <f t="shared" si="0"/>
        <v>1059781.01</v>
      </c>
    </row>
    <row r="30" spans="1:23">
      <c r="A30" s="3">
        <v>20</v>
      </c>
      <c r="B30" s="7" t="s">
        <v>49</v>
      </c>
      <c r="C30" s="91">
        <v>20</v>
      </c>
      <c r="D30" s="7" t="s">
        <v>11</v>
      </c>
      <c r="E30" s="2" t="s">
        <v>45</v>
      </c>
      <c r="F30" s="91">
        <v>600</v>
      </c>
      <c r="G30" s="28">
        <v>347968</v>
      </c>
      <c r="H30" s="3">
        <v>251851.38</v>
      </c>
      <c r="I30" s="28">
        <v>96117</v>
      </c>
      <c r="J30" s="1">
        <f>F30*'[1]единицы стоимость КР'!$D$8*1.1</f>
        <v>356730</v>
      </c>
      <c r="K30" s="1">
        <v>251851.38</v>
      </c>
      <c r="L30" s="1">
        <v>104878.62</v>
      </c>
      <c r="M30" s="91">
        <v>700.2</v>
      </c>
      <c r="N30" s="96">
        <v>326927.2</v>
      </c>
      <c r="O30" s="62">
        <v>96116.6</v>
      </c>
      <c r="P30" s="6"/>
      <c r="Q30" s="32"/>
      <c r="R30" s="56"/>
      <c r="S30" s="32"/>
      <c r="T30" s="57"/>
      <c r="U30" s="58"/>
      <c r="V30" s="58"/>
      <c r="W30" s="65">
        <f t="shared" si="0"/>
        <v>230810.6</v>
      </c>
    </row>
    <row r="31" spans="1:23" ht="21">
      <c r="A31" s="3">
        <v>21</v>
      </c>
      <c r="B31" s="7" t="s">
        <v>49</v>
      </c>
      <c r="C31" s="91" t="s">
        <v>67</v>
      </c>
      <c r="D31" s="7" t="s">
        <v>112</v>
      </c>
      <c r="E31" s="2" t="s">
        <v>27</v>
      </c>
      <c r="F31" s="91">
        <v>1867</v>
      </c>
      <c r="G31" s="28">
        <f t="shared" si="1"/>
        <v>653450</v>
      </c>
      <c r="H31" s="3">
        <v>653450</v>
      </c>
      <c r="I31" s="28"/>
      <c r="J31" s="1">
        <v>653450</v>
      </c>
      <c r="K31" s="1">
        <v>653450</v>
      </c>
      <c r="L31" s="1"/>
      <c r="M31" s="91">
        <v>1445</v>
      </c>
      <c r="N31" s="96">
        <v>572745.26</v>
      </c>
      <c r="O31" s="62"/>
      <c r="P31" s="6"/>
      <c r="Q31" s="32"/>
      <c r="R31" s="56"/>
      <c r="S31" s="32"/>
      <c r="T31" s="57"/>
      <c r="U31" s="58"/>
      <c r="V31" s="58"/>
      <c r="W31" s="65">
        <f t="shared" si="0"/>
        <v>572745.26</v>
      </c>
    </row>
    <row r="32" spans="1:23" ht="21">
      <c r="A32" s="3">
        <v>22</v>
      </c>
      <c r="B32" s="7" t="s">
        <v>49</v>
      </c>
      <c r="C32" s="91" t="s">
        <v>68</v>
      </c>
      <c r="D32" s="7" t="s">
        <v>28</v>
      </c>
      <c r="E32" s="2" t="s">
        <v>27</v>
      </c>
      <c r="F32" s="91">
        <v>900</v>
      </c>
      <c r="G32" s="28">
        <f t="shared" si="1"/>
        <v>210870</v>
      </c>
      <c r="H32" s="3">
        <v>210870</v>
      </c>
      <c r="I32" s="28"/>
      <c r="J32" s="1">
        <v>210870</v>
      </c>
      <c r="K32" s="1">
        <v>210870</v>
      </c>
      <c r="L32" s="1"/>
      <c r="M32" s="91">
        <v>595.5</v>
      </c>
      <c r="N32" s="96">
        <v>324907.77</v>
      </c>
      <c r="O32" s="62"/>
      <c r="P32" s="6"/>
      <c r="Q32" s="32"/>
      <c r="R32" s="56"/>
      <c r="S32" s="32"/>
      <c r="T32" s="57"/>
      <c r="U32" s="58"/>
      <c r="V32" s="58"/>
      <c r="W32" s="65">
        <f t="shared" si="0"/>
        <v>324907.77</v>
      </c>
    </row>
    <row r="33" spans="1:23" ht="21">
      <c r="A33" s="3">
        <v>23</v>
      </c>
      <c r="B33" s="7" t="s">
        <v>49</v>
      </c>
      <c r="C33" s="91" t="s">
        <v>68</v>
      </c>
      <c r="D33" s="7" t="s">
        <v>28</v>
      </c>
      <c r="E33" s="2" t="s">
        <v>27</v>
      </c>
      <c r="F33" s="91"/>
      <c r="G33" s="28">
        <v>110899.57</v>
      </c>
      <c r="H33" s="28">
        <v>110899.57</v>
      </c>
      <c r="I33" s="28"/>
      <c r="J33" s="1"/>
      <c r="K33" s="1"/>
      <c r="L33" s="1"/>
      <c r="M33" s="91">
        <v>595</v>
      </c>
      <c r="N33" s="96"/>
      <c r="O33" s="62"/>
      <c r="P33" s="6"/>
      <c r="Q33" s="32"/>
      <c r="R33" s="56"/>
      <c r="S33" s="32"/>
      <c r="T33" s="57"/>
      <c r="U33" s="58"/>
      <c r="V33" s="58"/>
      <c r="W33" s="65">
        <f t="shared" si="0"/>
        <v>0</v>
      </c>
    </row>
    <row r="34" spans="1:23" ht="21">
      <c r="A34" s="3">
        <v>24</v>
      </c>
      <c r="B34" s="7" t="s">
        <v>49</v>
      </c>
      <c r="C34" s="91">
        <v>22</v>
      </c>
      <c r="D34" s="7" t="s">
        <v>28</v>
      </c>
      <c r="E34" s="2" t="s">
        <v>27</v>
      </c>
      <c r="F34" s="91"/>
      <c r="G34" s="28">
        <v>107913.7</v>
      </c>
      <c r="H34" s="28">
        <v>107913.7</v>
      </c>
      <c r="I34" s="28"/>
      <c r="J34" s="1"/>
      <c r="K34" s="1"/>
      <c r="L34" s="1"/>
      <c r="M34" s="91">
        <v>320</v>
      </c>
      <c r="N34" s="96">
        <v>140306.46</v>
      </c>
      <c r="O34" s="62"/>
      <c r="P34" s="6"/>
      <c r="Q34" s="32"/>
      <c r="R34" s="56"/>
      <c r="S34" s="32"/>
      <c r="T34" s="57"/>
      <c r="U34" s="58"/>
      <c r="V34" s="58"/>
      <c r="W34" s="65">
        <f t="shared" si="0"/>
        <v>140306.46</v>
      </c>
    </row>
    <row r="35" spans="1:23" ht="21" hidden="1">
      <c r="A35" s="3">
        <v>30</v>
      </c>
      <c r="B35" s="7" t="s">
        <v>49</v>
      </c>
      <c r="C35" s="91">
        <v>20</v>
      </c>
      <c r="D35" s="7" t="s">
        <v>28</v>
      </c>
      <c r="E35" s="2"/>
      <c r="F35" s="91"/>
      <c r="G35" s="28">
        <v>99529.02</v>
      </c>
      <c r="H35" s="28">
        <v>99529.02</v>
      </c>
      <c r="I35" s="28"/>
      <c r="J35" s="1"/>
      <c r="K35" s="1"/>
      <c r="L35" s="1"/>
      <c r="M35" s="91"/>
      <c r="N35" s="96"/>
      <c r="O35" s="62"/>
      <c r="P35" s="6"/>
      <c r="Q35" s="32"/>
      <c r="R35" s="56"/>
      <c r="S35" s="32"/>
      <c r="T35" s="57"/>
      <c r="U35" s="58"/>
      <c r="V35" s="58"/>
      <c r="W35" s="65">
        <f t="shared" si="0"/>
        <v>0</v>
      </c>
    </row>
    <row r="36" spans="1:23">
      <c r="A36" s="3">
        <v>25</v>
      </c>
      <c r="B36" s="7" t="s">
        <v>49</v>
      </c>
      <c r="C36" s="91" t="s">
        <v>50</v>
      </c>
      <c r="D36" s="7" t="s">
        <v>11</v>
      </c>
      <c r="E36" s="2" t="s">
        <v>45</v>
      </c>
      <c r="F36" s="91">
        <v>825</v>
      </c>
      <c r="G36" s="28">
        <v>489752</v>
      </c>
      <c r="H36" s="3">
        <v>347767.15875000006</v>
      </c>
      <c r="I36" s="28">
        <v>141985</v>
      </c>
      <c r="J36" s="1">
        <f>F36*'[1]единицы стоимость КР'!$D$8*1.1</f>
        <v>490503.75000000006</v>
      </c>
      <c r="K36" s="1">
        <v>347767.15875000006</v>
      </c>
      <c r="L36" s="1">
        <v>142736.59125000003</v>
      </c>
      <c r="M36" s="91">
        <v>1024</v>
      </c>
      <c r="N36" s="96">
        <v>487920</v>
      </c>
      <c r="O36" s="62">
        <v>141984.72</v>
      </c>
      <c r="P36" s="6"/>
      <c r="Q36" s="32"/>
      <c r="R36" s="56"/>
      <c r="S36" s="32"/>
      <c r="T36" s="57"/>
      <c r="U36" s="58"/>
      <c r="V36" s="58"/>
      <c r="W36" s="65">
        <f t="shared" si="0"/>
        <v>345935.28</v>
      </c>
    </row>
    <row r="37" spans="1:23">
      <c r="A37" s="3">
        <v>26</v>
      </c>
      <c r="B37" s="7" t="s">
        <v>49</v>
      </c>
      <c r="C37" s="91" t="s">
        <v>62</v>
      </c>
      <c r="D37" s="7" t="s">
        <v>11</v>
      </c>
      <c r="E37" s="2" t="s">
        <v>45</v>
      </c>
      <c r="F37" s="91">
        <v>757</v>
      </c>
      <c r="G37" s="28">
        <v>263718</v>
      </c>
      <c r="H37" s="3">
        <v>187232</v>
      </c>
      <c r="I37" s="28">
        <v>76486</v>
      </c>
      <c r="J37" s="1">
        <v>263707</v>
      </c>
      <c r="K37" s="1">
        <v>187232</v>
      </c>
      <c r="L37" s="1">
        <v>76475</v>
      </c>
      <c r="M37" s="91">
        <v>654</v>
      </c>
      <c r="N37" s="99">
        <v>263707.46000000002</v>
      </c>
      <c r="O37" s="39">
        <f>L37/J37*N37</f>
        <v>76475.133399947677</v>
      </c>
      <c r="P37" s="4"/>
      <c r="Q37" s="32"/>
      <c r="R37" s="56"/>
      <c r="S37" s="32"/>
      <c r="T37" s="57"/>
      <c r="U37" s="58"/>
      <c r="V37" s="58"/>
      <c r="W37" s="65">
        <f t="shared" si="0"/>
        <v>187232.32660005236</v>
      </c>
    </row>
    <row r="38" spans="1:23">
      <c r="A38" s="3">
        <v>27</v>
      </c>
      <c r="B38" s="7" t="s">
        <v>52</v>
      </c>
      <c r="C38" s="91">
        <v>8</v>
      </c>
      <c r="D38" s="7" t="s">
        <v>11</v>
      </c>
      <c r="E38" s="2" t="s">
        <v>45</v>
      </c>
      <c r="F38" s="91">
        <v>592</v>
      </c>
      <c r="G38" s="28">
        <v>340733</v>
      </c>
      <c r="H38" s="3">
        <v>259404.54320000001</v>
      </c>
      <c r="I38" s="28">
        <v>81328</v>
      </c>
      <c r="J38" s="1">
        <f>F38*'[1]единицы стоимость КР'!$D$8*1.1</f>
        <v>351973.60000000003</v>
      </c>
      <c r="K38" s="1">
        <v>259404.54320000001</v>
      </c>
      <c r="L38" s="1">
        <v>92569.056800000006</v>
      </c>
      <c r="M38" s="91">
        <v>684</v>
      </c>
      <c r="N38" s="96">
        <v>309230</v>
      </c>
      <c r="O38" s="62">
        <v>81327.490000000005</v>
      </c>
      <c r="P38" s="6"/>
      <c r="Q38" s="32"/>
      <c r="R38" s="56"/>
      <c r="S38" s="32"/>
      <c r="T38" s="57"/>
      <c r="U38" s="58"/>
      <c r="V38" s="58"/>
      <c r="W38" s="65">
        <f t="shared" si="0"/>
        <v>227902.51</v>
      </c>
    </row>
    <row r="39" spans="1:23" ht="21">
      <c r="A39" s="3">
        <v>28</v>
      </c>
      <c r="B39" s="7" t="s">
        <v>40</v>
      </c>
      <c r="C39" s="11" t="s">
        <v>41</v>
      </c>
      <c r="D39" s="9" t="s">
        <v>112</v>
      </c>
      <c r="E39" s="2" t="s">
        <v>27</v>
      </c>
      <c r="F39" s="91">
        <v>800</v>
      </c>
      <c r="G39" s="28">
        <f t="shared" si="1"/>
        <v>240000</v>
      </c>
      <c r="H39" s="3">
        <v>240000</v>
      </c>
      <c r="I39" s="28"/>
      <c r="J39" s="1">
        <v>240000</v>
      </c>
      <c r="K39" s="1">
        <v>240000</v>
      </c>
      <c r="L39" s="1"/>
      <c r="M39" s="91">
        <v>640</v>
      </c>
      <c r="N39" s="96">
        <v>221946.5</v>
      </c>
      <c r="O39" s="62"/>
      <c r="P39" s="6"/>
      <c r="Q39" s="32"/>
      <c r="R39" s="56"/>
      <c r="S39" s="32"/>
      <c r="T39" s="57"/>
      <c r="U39" s="58"/>
      <c r="V39" s="58"/>
      <c r="W39" s="65">
        <f t="shared" si="0"/>
        <v>221946.5</v>
      </c>
    </row>
    <row r="40" spans="1:23" ht="21">
      <c r="A40" s="3">
        <v>29</v>
      </c>
      <c r="B40" s="7" t="s">
        <v>52</v>
      </c>
      <c r="C40" s="91" t="s">
        <v>66</v>
      </c>
      <c r="D40" s="9" t="s">
        <v>28</v>
      </c>
      <c r="E40" s="2" t="s">
        <v>27</v>
      </c>
      <c r="F40" s="91">
        <v>600</v>
      </c>
      <c r="G40" s="28">
        <v>173681</v>
      </c>
      <c r="H40" s="3">
        <v>173681</v>
      </c>
      <c r="I40" s="28"/>
      <c r="J40" s="1">
        <v>173681</v>
      </c>
      <c r="K40" s="1">
        <v>173681</v>
      </c>
      <c r="L40" s="1"/>
      <c r="M40" s="91">
        <v>363.6</v>
      </c>
      <c r="N40" s="96">
        <v>173413.95</v>
      </c>
      <c r="O40" s="62"/>
      <c r="P40" s="6"/>
      <c r="Q40" s="32"/>
      <c r="R40" s="56"/>
      <c r="S40" s="32"/>
      <c r="T40" s="57"/>
      <c r="U40" s="58"/>
      <c r="V40" s="58"/>
      <c r="W40" s="65">
        <f t="shared" si="0"/>
        <v>173413.95</v>
      </c>
    </row>
    <row r="41" spans="1:23" ht="21" hidden="1">
      <c r="A41" s="3">
        <v>36</v>
      </c>
      <c r="B41" s="7"/>
      <c r="C41" s="91" t="s">
        <v>66</v>
      </c>
      <c r="D41" s="9" t="s">
        <v>28</v>
      </c>
      <c r="E41" s="2"/>
      <c r="F41" s="91"/>
      <c r="G41" s="28">
        <v>117684.98</v>
      </c>
      <c r="H41" s="28">
        <v>117684.98</v>
      </c>
      <c r="I41" s="28"/>
      <c r="J41" s="1"/>
      <c r="K41" s="1"/>
      <c r="L41" s="1"/>
      <c r="M41" s="91"/>
      <c r="N41" s="96">
        <v>117684.98</v>
      </c>
      <c r="O41" s="62"/>
      <c r="P41" s="6"/>
      <c r="Q41" s="32"/>
      <c r="R41" s="56"/>
      <c r="S41" s="32"/>
      <c r="T41" s="57"/>
      <c r="U41" s="58"/>
      <c r="V41" s="58"/>
      <c r="W41" s="65">
        <f t="shared" si="0"/>
        <v>117684.98</v>
      </c>
    </row>
    <row r="42" spans="1:23">
      <c r="A42" s="3">
        <v>30</v>
      </c>
      <c r="B42" s="7" t="s">
        <v>53</v>
      </c>
      <c r="C42" s="8">
        <v>9</v>
      </c>
      <c r="D42" s="7" t="s">
        <v>11</v>
      </c>
      <c r="E42" s="2" t="s">
        <v>45</v>
      </c>
      <c r="F42" s="91">
        <v>1100</v>
      </c>
      <c r="G42" s="28">
        <f t="shared" si="1"/>
        <v>654005</v>
      </c>
      <c r="H42" s="3">
        <v>538900.12</v>
      </c>
      <c r="I42" s="28">
        <f>L42-Q42</f>
        <v>115104.88</v>
      </c>
      <c r="J42" s="1">
        <f>F42*'[1]единицы стоимость КР'!$D$8*1.1</f>
        <v>654005</v>
      </c>
      <c r="K42" s="1">
        <v>538900.12</v>
      </c>
      <c r="L42" s="1">
        <v>115104.88</v>
      </c>
      <c r="M42" s="91">
        <v>1380</v>
      </c>
      <c r="N42" s="96">
        <v>653911.81000000006</v>
      </c>
      <c r="O42" s="62">
        <f>L42/J42*N42</f>
        <v>115088.47856000002</v>
      </c>
      <c r="P42" s="6"/>
      <c r="Q42" s="32"/>
      <c r="R42" s="56"/>
      <c r="S42" s="32"/>
      <c r="T42" s="57"/>
      <c r="U42" s="58"/>
      <c r="V42" s="58"/>
      <c r="W42" s="65">
        <f t="shared" si="0"/>
        <v>538823.3314400001</v>
      </c>
    </row>
    <row r="43" spans="1:23" ht="21">
      <c r="A43" s="3">
        <v>31</v>
      </c>
      <c r="B43" s="7" t="s">
        <v>104</v>
      </c>
      <c r="C43" s="91">
        <v>11</v>
      </c>
      <c r="D43" s="7" t="s">
        <v>130</v>
      </c>
      <c r="E43" s="2" t="s">
        <v>27</v>
      </c>
      <c r="F43" s="91">
        <v>287</v>
      </c>
      <c r="G43" s="28">
        <f t="shared" si="1"/>
        <v>230000</v>
      </c>
      <c r="H43" s="3">
        <v>230000</v>
      </c>
      <c r="I43" s="28"/>
      <c r="J43" s="1">
        <v>230000</v>
      </c>
      <c r="K43" s="1">
        <v>230000</v>
      </c>
      <c r="L43" s="1"/>
      <c r="M43" s="91">
        <v>321</v>
      </c>
      <c r="N43" s="96">
        <v>342085.15</v>
      </c>
      <c r="O43" s="62"/>
      <c r="P43" s="6"/>
      <c r="Q43" s="32"/>
      <c r="R43" s="56"/>
      <c r="S43" s="32"/>
      <c r="T43" s="57"/>
      <c r="U43" s="58"/>
      <c r="V43" s="58"/>
      <c r="W43" s="65">
        <f t="shared" si="0"/>
        <v>342085.15</v>
      </c>
    </row>
    <row r="44" spans="1:23" ht="21" hidden="1">
      <c r="A44" s="3">
        <v>39</v>
      </c>
      <c r="B44" s="7" t="s">
        <v>104</v>
      </c>
      <c r="C44" s="91">
        <v>15</v>
      </c>
      <c r="D44" s="9" t="s">
        <v>112</v>
      </c>
      <c r="E44" s="2" t="s">
        <v>27</v>
      </c>
      <c r="F44" s="91">
        <v>70</v>
      </c>
      <c r="G44" s="28">
        <f t="shared" si="1"/>
        <v>28693</v>
      </c>
      <c r="H44" s="3">
        <v>28693</v>
      </c>
      <c r="I44" s="28"/>
      <c r="J44" s="1">
        <v>28693</v>
      </c>
      <c r="K44" s="1">
        <v>28693</v>
      </c>
      <c r="L44" s="1"/>
      <c r="M44" s="91"/>
      <c r="N44" s="96"/>
      <c r="O44" s="62"/>
      <c r="P44" s="6"/>
      <c r="Q44" s="32"/>
      <c r="R44" s="56"/>
      <c r="S44" s="32"/>
      <c r="T44" s="57"/>
      <c r="U44" s="58"/>
      <c r="V44" s="58"/>
      <c r="W44" s="65">
        <f t="shared" si="0"/>
        <v>0</v>
      </c>
    </row>
    <row r="45" spans="1:23" ht="21" hidden="1">
      <c r="A45" s="3">
        <v>40</v>
      </c>
      <c r="B45" s="7" t="s">
        <v>104</v>
      </c>
      <c r="C45" s="91">
        <v>15</v>
      </c>
      <c r="D45" s="9" t="s">
        <v>112</v>
      </c>
      <c r="E45" s="2"/>
      <c r="F45" s="91"/>
      <c r="G45" s="28">
        <v>27852.15</v>
      </c>
      <c r="H45" s="28">
        <v>27852.15</v>
      </c>
      <c r="I45" s="28"/>
      <c r="J45" s="1"/>
      <c r="K45" s="1"/>
      <c r="L45" s="1"/>
      <c r="M45" s="91"/>
      <c r="N45" s="96"/>
      <c r="O45" s="62"/>
      <c r="P45" s="6"/>
      <c r="Q45" s="32"/>
      <c r="R45" s="56"/>
      <c r="S45" s="32"/>
      <c r="T45" s="57"/>
      <c r="U45" s="58"/>
      <c r="V45" s="58"/>
      <c r="W45" s="65">
        <f t="shared" si="0"/>
        <v>0</v>
      </c>
    </row>
    <row r="46" spans="1:23">
      <c r="A46" s="3">
        <v>32</v>
      </c>
      <c r="B46" s="7" t="s">
        <v>54</v>
      </c>
      <c r="C46" s="91">
        <v>31</v>
      </c>
      <c r="D46" s="7" t="s">
        <v>11</v>
      </c>
      <c r="E46" s="2" t="s">
        <v>45</v>
      </c>
      <c r="F46" s="91">
        <v>700</v>
      </c>
      <c r="G46" s="28">
        <v>628388</v>
      </c>
      <c r="H46" s="3">
        <v>520890</v>
      </c>
      <c r="I46" s="28">
        <v>107498</v>
      </c>
      <c r="J46" s="1">
        <v>632370</v>
      </c>
      <c r="K46" s="1">
        <v>520890</v>
      </c>
      <c r="L46" s="1">
        <v>111480</v>
      </c>
      <c r="M46" s="3">
        <v>702</v>
      </c>
      <c r="N46" s="96">
        <v>610781.78</v>
      </c>
      <c r="O46" s="62">
        <v>107497.59</v>
      </c>
      <c r="P46" s="6"/>
      <c r="Q46" s="32"/>
      <c r="R46" s="56"/>
      <c r="S46" s="32"/>
      <c r="T46" s="57"/>
      <c r="U46" s="58"/>
      <c r="V46" s="58"/>
      <c r="W46" s="65">
        <f t="shared" si="0"/>
        <v>503284.19000000006</v>
      </c>
    </row>
    <row r="47" spans="1:23">
      <c r="A47" s="3">
        <v>33</v>
      </c>
      <c r="B47" s="7" t="s">
        <v>54</v>
      </c>
      <c r="C47" s="91">
        <v>16</v>
      </c>
      <c r="D47" s="7" t="s">
        <v>11</v>
      </c>
      <c r="E47" s="2" t="s">
        <v>45</v>
      </c>
      <c r="F47" s="91">
        <v>1027</v>
      </c>
      <c r="G47" s="51">
        <v>628571</v>
      </c>
      <c r="H47" s="3">
        <v>489092.88285000005</v>
      </c>
      <c r="I47" s="51">
        <v>139478</v>
      </c>
      <c r="J47" s="3">
        <f>F47*'[1]единицы стоимость КР'!$D$8*1.1</f>
        <v>610602.85000000009</v>
      </c>
      <c r="K47" s="3">
        <v>489092.88285000005</v>
      </c>
      <c r="L47" s="3">
        <v>121509.96715000001</v>
      </c>
      <c r="M47" s="91">
        <v>1080</v>
      </c>
      <c r="N47" s="96">
        <v>746173.99</v>
      </c>
      <c r="O47" s="62">
        <v>139471.76999999999</v>
      </c>
      <c r="P47" s="6"/>
      <c r="Q47" s="52"/>
      <c r="R47" s="53"/>
      <c r="S47" s="52"/>
      <c r="T47" s="54"/>
      <c r="U47" s="55"/>
      <c r="V47" s="55"/>
      <c r="W47" s="65">
        <f t="shared" si="0"/>
        <v>606702.22</v>
      </c>
    </row>
    <row r="48" spans="1:23">
      <c r="A48" s="3">
        <v>34</v>
      </c>
      <c r="B48" s="7" t="s">
        <v>54</v>
      </c>
      <c r="C48" s="91">
        <v>52</v>
      </c>
      <c r="D48" s="7" t="s">
        <v>36</v>
      </c>
      <c r="E48" s="2" t="s">
        <v>27</v>
      </c>
      <c r="F48" s="91">
        <v>232</v>
      </c>
      <c r="G48" s="28">
        <f t="shared" si="1"/>
        <v>191800</v>
      </c>
      <c r="H48" s="3">
        <v>191800</v>
      </c>
      <c r="I48" s="28"/>
      <c r="J48" s="1">
        <v>191800</v>
      </c>
      <c r="K48" s="1">
        <v>191800</v>
      </c>
      <c r="L48" s="1"/>
      <c r="M48" s="91">
        <v>232</v>
      </c>
      <c r="N48" s="96">
        <v>218727.53</v>
      </c>
      <c r="O48" s="62"/>
      <c r="P48" s="6"/>
      <c r="Q48" s="32"/>
      <c r="R48" s="56"/>
      <c r="S48" s="32"/>
      <c r="T48" s="57"/>
      <c r="U48" s="58"/>
      <c r="V48" s="58"/>
      <c r="W48" s="65">
        <f t="shared" si="0"/>
        <v>218727.53</v>
      </c>
    </row>
    <row r="49" spans="1:23">
      <c r="A49" s="3">
        <v>35</v>
      </c>
      <c r="B49" s="7" t="s">
        <v>54</v>
      </c>
      <c r="C49" s="91">
        <v>57</v>
      </c>
      <c r="D49" s="7" t="s">
        <v>31</v>
      </c>
      <c r="E49" s="2" t="s">
        <v>51</v>
      </c>
      <c r="F49" s="91">
        <v>1050</v>
      </c>
      <c r="G49" s="28">
        <f t="shared" si="1"/>
        <v>536509.13</v>
      </c>
      <c r="H49" s="3">
        <v>536509.13</v>
      </c>
      <c r="I49" s="28"/>
      <c r="J49" s="1">
        <v>536509.13</v>
      </c>
      <c r="K49" s="1">
        <v>536509.13</v>
      </c>
      <c r="L49" s="1"/>
      <c r="M49" s="91">
        <v>1158</v>
      </c>
      <c r="N49" s="96">
        <v>536509.13</v>
      </c>
      <c r="O49" s="62"/>
      <c r="P49" s="6"/>
      <c r="Q49" s="32"/>
      <c r="R49" s="56"/>
      <c r="S49" s="32"/>
      <c r="T49" s="57"/>
      <c r="U49" s="58"/>
      <c r="V49" s="58"/>
      <c r="W49" s="65">
        <f t="shared" si="0"/>
        <v>536509.13</v>
      </c>
    </row>
    <row r="50" spans="1:23">
      <c r="A50" s="3">
        <v>36</v>
      </c>
      <c r="B50" s="7" t="s">
        <v>129</v>
      </c>
      <c r="C50" s="91">
        <v>69</v>
      </c>
      <c r="D50" s="7" t="s">
        <v>34</v>
      </c>
      <c r="E50" s="2" t="s">
        <v>27</v>
      </c>
      <c r="F50" s="91">
        <v>100</v>
      </c>
      <c r="G50" s="28">
        <v>104463</v>
      </c>
      <c r="H50" s="3">
        <f>G50-I50</f>
        <v>88300</v>
      </c>
      <c r="I50" s="28">
        <v>16163</v>
      </c>
      <c r="J50" s="1">
        <v>112700</v>
      </c>
      <c r="K50" s="1">
        <v>88300</v>
      </c>
      <c r="L50" s="1">
        <v>24400</v>
      </c>
      <c r="M50" s="91">
        <v>96</v>
      </c>
      <c r="N50" s="96">
        <v>84943.76</v>
      </c>
      <c r="O50" s="62">
        <v>16162.32</v>
      </c>
      <c r="P50" s="6"/>
      <c r="Q50" s="32"/>
      <c r="R50" s="56"/>
      <c r="S50" s="32"/>
      <c r="T50" s="57"/>
      <c r="U50" s="58"/>
      <c r="V50" s="58"/>
      <c r="W50" s="65">
        <f t="shared" si="0"/>
        <v>68781.440000000002</v>
      </c>
    </row>
    <row r="51" spans="1:23" ht="21">
      <c r="A51" s="3">
        <v>37</v>
      </c>
      <c r="B51" s="7" t="s">
        <v>21</v>
      </c>
      <c r="C51" s="91">
        <v>4</v>
      </c>
      <c r="D51" s="7" t="s">
        <v>24</v>
      </c>
      <c r="E51" s="2" t="s">
        <v>45</v>
      </c>
      <c r="F51" s="91">
        <v>650</v>
      </c>
      <c r="G51" s="28">
        <v>994358</v>
      </c>
      <c r="H51" s="3">
        <v>140000</v>
      </c>
      <c r="I51" s="28">
        <v>854358</v>
      </c>
      <c r="J51" s="1">
        <v>1000000</v>
      </c>
      <c r="K51" s="1">
        <v>140000</v>
      </c>
      <c r="L51" s="1">
        <v>860000</v>
      </c>
      <c r="M51" s="91">
        <v>670</v>
      </c>
      <c r="N51" s="96">
        <v>993438.79</v>
      </c>
      <c r="O51" s="39">
        <v>854357.36</v>
      </c>
      <c r="P51" s="4"/>
      <c r="Q51" s="32"/>
      <c r="R51" s="56"/>
      <c r="S51" s="32"/>
      <c r="T51" s="57"/>
      <c r="U51" s="58"/>
      <c r="V51" s="58"/>
      <c r="W51" s="65">
        <f t="shared" si="0"/>
        <v>139081.43000000005</v>
      </c>
    </row>
    <row r="52" spans="1:23" ht="21">
      <c r="A52" s="3">
        <v>38</v>
      </c>
      <c r="B52" s="7" t="s">
        <v>95</v>
      </c>
      <c r="C52" s="91">
        <v>5</v>
      </c>
      <c r="D52" s="7" t="s">
        <v>112</v>
      </c>
      <c r="E52" s="2" t="s">
        <v>27</v>
      </c>
      <c r="F52" s="91">
        <v>1200</v>
      </c>
      <c r="G52" s="28">
        <f t="shared" si="1"/>
        <v>380000</v>
      </c>
      <c r="H52" s="3">
        <v>380000</v>
      </c>
      <c r="I52" s="28"/>
      <c r="J52" s="1">
        <v>380000</v>
      </c>
      <c r="K52" s="1">
        <v>380000</v>
      </c>
      <c r="L52" s="1"/>
      <c r="M52" s="91">
        <v>1268</v>
      </c>
      <c r="N52" s="96">
        <v>382400</v>
      </c>
      <c r="O52" s="62"/>
      <c r="P52" s="6"/>
      <c r="Q52" s="32"/>
      <c r="R52" s="56"/>
      <c r="S52" s="32"/>
      <c r="T52" s="57"/>
      <c r="U52" s="58"/>
      <c r="V52" s="58"/>
      <c r="W52" s="65">
        <f t="shared" si="0"/>
        <v>382400</v>
      </c>
    </row>
    <row r="53" spans="1:23">
      <c r="A53" s="3">
        <v>39</v>
      </c>
      <c r="B53" s="7" t="s">
        <v>21</v>
      </c>
      <c r="C53" s="91" t="s">
        <v>85</v>
      </c>
      <c r="D53" s="7" t="s">
        <v>84</v>
      </c>
      <c r="E53" s="2" t="s">
        <v>51</v>
      </c>
      <c r="F53" s="91">
        <v>102</v>
      </c>
      <c r="G53" s="28">
        <f t="shared" si="1"/>
        <v>66934</v>
      </c>
      <c r="H53" s="3">
        <v>66934</v>
      </c>
      <c r="I53" s="28"/>
      <c r="J53" s="1">
        <v>66934</v>
      </c>
      <c r="K53" s="1">
        <v>66934</v>
      </c>
      <c r="L53" s="1"/>
      <c r="M53" s="91">
        <v>102</v>
      </c>
      <c r="N53" s="96">
        <v>139856.95999999999</v>
      </c>
      <c r="O53" s="62"/>
      <c r="P53" s="6"/>
      <c r="Q53" s="32"/>
      <c r="R53" s="56"/>
      <c r="S53" s="32"/>
      <c r="T53" s="57"/>
      <c r="U53" s="58"/>
      <c r="V53" s="58"/>
      <c r="W53" s="65">
        <f t="shared" si="0"/>
        <v>139856.95999999999</v>
      </c>
    </row>
    <row r="54" spans="1:23" ht="21" hidden="1">
      <c r="A54" s="3">
        <v>49</v>
      </c>
      <c r="B54" s="7" t="s">
        <v>21</v>
      </c>
      <c r="C54" s="91" t="s">
        <v>85</v>
      </c>
      <c r="D54" s="9" t="s">
        <v>112</v>
      </c>
      <c r="E54" s="2" t="s">
        <v>96</v>
      </c>
      <c r="F54" s="91">
        <v>60</v>
      </c>
      <c r="G54" s="28">
        <f t="shared" si="1"/>
        <v>24594</v>
      </c>
      <c r="H54" s="3">
        <v>24594</v>
      </c>
      <c r="I54" s="28"/>
      <c r="J54" s="1">
        <v>24594</v>
      </c>
      <c r="K54" s="1">
        <v>24594</v>
      </c>
      <c r="L54" s="1"/>
      <c r="M54" s="91"/>
      <c r="N54" s="96"/>
      <c r="O54" s="62"/>
      <c r="P54" s="6"/>
      <c r="Q54" s="32"/>
      <c r="R54" s="56"/>
      <c r="S54" s="32"/>
      <c r="T54" s="57"/>
      <c r="U54" s="58"/>
      <c r="V54" s="58"/>
      <c r="W54" s="65">
        <f t="shared" si="0"/>
        <v>0</v>
      </c>
    </row>
    <row r="55" spans="1:23" ht="21" hidden="1">
      <c r="A55" s="3">
        <v>50</v>
      </c>
      <c r="B55" s="7" t="s">
        <v>21</v>
      </c>
      <c r="C55" s="91" t="s">
        <v>85</v>
      </c>
      <c r="D55" s="9" t="s">
        <v>112</v>
      </c>
      <c r="E55" s="2"/>
      <c r="F55" s="91"/>
      <c r="G55" s="28">
        <v>23873.11</v>
      </c>
      <c r="H55" s="28">
        <v>23873.11</v>
      </c>
      <c r="I55" s="28"/>
      <c r="J55" s="1"/>
      <c r="K55" s="1"/>
      <c r="L55" s="1"/>
      <c r="M55" s="91"/>
      <c r="N55" s="96"/>
      <c r="O55" s="62"/>
      <c r="P55" s="6"/>
      <c r="Q55" s="32"/>
      <c r="R55" s="56"/>
      <c r="S55" s="32"/>
      <c r="T55" s="57"/>
      <c r="U55" s="58"/>
      <c r="V55" s="58"/>
      <c r="W55" s="65">
        <f t="shared" si="0"/>
        <v>0</v>
      </c>
    </row>
    <row r="56" spans="1:23" ht="21" hidden="1">
      <c r="A56" s="3">
        <v>51</v>
      </c>
      <c r="B56" s="7" t="s">
        <v>95</v>
      </c>
      <c r="C56" s="91">
        <v>7</v>
      </c>
      <c r="D56" s="7" t="s">
        <v>112</v>
      </c>
      <c r="E56" s="2" t="s">
        <v>27</v>
      </c>
      <c r="F56" s="91">
        <v>19</v>
      </c>
      <c r="G56" s="28">
        <f t="shared" si="1"/>
        <v>8000</v>
      </c>
      <c r="H56" s="3">
        <v>8000</v>
      </c>
      <c r="I56" s="28"/>
      <c r="J56" s="1">
        <v>8000</v>
      </c>
      <c r="K56" s="1">
        <v>8000</v>
      </c>
      <c r="L56" s="1"/>
      <c r="M56" s="91"/>
      <c r="N56" s="96"/>
      <c r="O56" s="62"/>
      <c r="P56" s="6"/>
      <c r="Q56" s="32"/>
      <c r="R56" s="56"/>
      <c r="S56" s="32"/>
      <c r="T56" s="57"/>
      <c r="U56" s="58"/>
      <c r="V56" s="58"/>
      <c r="W56" s="65">
        <f t="shared" si="0"/>
        <v>0</v>
      </c>
    </row>
    <row r="57" spans="1:23" ht="21" hidden="1">
      <c r="A57" s="3">
        <v>52</v>
      </c>
      <c r="B57" s="7" t="s">
        <v>95</v>
      </c>
      <c r="C57" s="91">
        <v>7</v>
      </c>
      <c r="D57" s="7" t="s">
        <v>112</v>
      </c>
      <c r="E57" s="2"/>
      <c r="F57" s="91"/>
      <c r="G57" s="28">
        <v>7559.88</v>
      </c>
      <c r="H57" s="28">
        <v>7559.88</v>
      </c>
      <c r="I57" s="28"/>
      <c r="J57" s="1"/>
      <c r="K57" s="1"/>
      <c r="L57" s="1"/>
      <c r="M57" s="91"/>
      <c r="N57" s="96"/>
      <c r="O57" s="62"/>
      <c r="P57" s="6"/>
      <c r="Q57" s="32"/>
      <c r="R57" s="56"/>
      <c r="S57" s="32"/>
      <c r="T57" s="57"/>
      <c r="U57" s="58"/>
      <c r="V57" s="58"/>
      <c r="W57" s="65">
        <f t="shared" si="0"/>
        <v>0</v>
      </c>
    </row>
    <row r="58" spans="1:23">
      <c r="A58" s="3">
        <v>40</v>
      </c>
      <c r="B58" s="7" t="s">
        <v>55</v>
      </c>
      <c r="C58" s="91">
        <v>3</v>
      </c>
      <c r="D58" s="7" t="s">
        <v>84</v>
      </c>
      <c r="E58" s="2" t="s">
        <v>51</v>
      </c>
      <c r="F58" s="91">
        <v>127</v>
      </c>
      <c r="G58" s="28">
        <f t="shared" si="1"/>
        <v>83339</v>
      </c>
      <c r="H58" s="3">
        <v>83339</v>
      </c>
      <c r="I58" s="28"/>
      <c r="J58" s="1">
        <v>83339</v>
      </c>
      <c r="K58" s="1">
        <v>83339</v>
      </c>
      <c r="L58" s="1"/>
      <c r="M58" s="91">
        <v>127</v>
      </c>
      <c r="N58" s="96">
        <v>65617.62</v>
      </c>
      <c r="O58" s="62"/>
      <c r="P58" s="6"/>
      <c r="Q58" s="32"/>
      <c r="R58" s="56"/>
      <c r="S58" s="32"/>
      <c r="T58" s="57"/>
      <c r="U58" s="58"/>
      <c r="V58" s="58"/>
      <c r="W58" s="65">
        <f t="shared" si="0"/>
        <v>65617.62</v>
      </c>
    </row>
    <row r="59" spans="1:23" ht="21">
      <c r="A59" s="3">
        <v>41</v>
      </c>
      <c r="B59" s="7" t="s">
        <v>55</v>
      </c>
      <c r="C59" s="91">
        <v>14</v>
      </c>
      <c r="D59" s="7" t="s">
        <v>28</v>
      </c>
      <c r="E59" s="2" t="s">
        <v>27</v>
      </c>
      <c r="F59" s="91">
        <v>800</v>
      </c>
      <c r="G59" s="28">
        <f t="shared" si="1"/>
        <v>264000</v>
      </c>
      <c r="H59" s="3">
        <v>264000</v>
      </c>
      <c r="I59" s="28"/>
      <c r="J59" s="1">
        <v>264000</v>
      </c>
      <c r="K59" s="1">
        <v>264000</v>
      </c>
      <c r="L59" s="1"/>
      <c r="M59" s="91">
        <v>800</v>
      </c>
      <c r="N59" s="96">
        <v>262701.62</v>
      </c>
      <c r="O59" s="62"/>
      <c r="P59" s="6"/>
      <c r="Q59" s="32"/>
      <c r="R59" s="56"/>
      <c r="S59" s="32"/>
      <c r="T59" s="57"/>
      <c r="U59" s="58"/>
      <c r="V59" s="58"/>
      <c r="W59" s="65">
        <f t="shared" si="0"/>
        <v>262701.62</v>
      </c>
    </row>
    <row r="60" spans="1:23" ht="21">
      <c r="A60" s="3">
        <v>42</v>
      </c>
      <c r="B60" s="7" t="s">
        <v>55</v>
      </c>
      <c r="C60" s="91">
        <v>16</v>
      </c>
      <c r="D60" s="7" t="s">
        <v>28</v>
      </c>
      <c r="E60" s="2" t="s">
        <v>27</v>
      </c>
      <c r="F60" s="91">
        <v>1547</v>
      </c>
      <c r="G60" s="28">
        <f t="shared" si="1"/>
        <v>511556</v>
      </c>
      <c r="H60" s="3">
        <v>511556</v>
      </c>
      <c r="I60" s="28"/>
      <c r="J60" s="1">
        <v>511556</v>
      </c>
      <c r="K60" s="1">
        <v>511556</v>
      </c>
      <c r="L60" s="1"/>
      <c r="M60" s="91">
        <v>1293</v>
      </c>
      <c r="N60" s="96">
        <v>492574.5</v>
      </c>
      <c r="O60" s="62"/>
      <c r="P60" s="6"/>
      <c r="Q60" s="32"/>
      <c r="R60" s="56"/>
      <c r="S60" s="32"/>
      <c r="T60" s="57"/>
      <c r="U60" s="58"/>
      <c r="V60" s="58"/>
      <c r="W60" s="65">
        <f t="shared" si="0"/>
        <v>492574.5</v>
      </c>
    </row>
    <row r="61" spans="1:23" ht="21" hidden="1">
      <c r="A61" s="3">
        <v>56</v>
      </c>
      <c r="B61" s="7" t="s">
        <v>55</v>
      </c>
      <c r="C61" s="91">
        <v>16</v>
      </c>
      <c r="D61" s="7" t="s">
        <v>28</v>
      </c>
      <c r="E61" s="2"/>
      <c r="F61" s="91"/>
      <c r="G61" s="28">
        <v>17507</v>
      </c>
      <c r="H61" s="28">
        <v>17507</v>
      </c>
      <c r="I61" s="28"/>
      <c r="J61" s="1"/>
      <c r="K61" s="1"/>
      <c r="L61" s="1"/>
      <c r="M61" s="91"/>
      <c r="N61" s="96"/>
      <c r="O61" s="62"/>
      <c r="P61" s="6"/>
      <c r="Q61" s="32"/>
      <c r="R61" s="56"/>
      <c r="S61" s="32"/>
      <c r="T61" s="57"/>
      <c r="U61" s="58"/>
      <c r="V61" s="58"/>
      <c r="W61" s="65">
        <f t="shared" si="0"/>
        <v>0</v>
      </c>
    </row>
    <row r="62" spans="1:23" ht="21" hidden="1">
      <c r="A62" s="3">
        <v>57</v>
      </c>
      <c r="B62" s="7" t="s">
        <v>122</v>
      </c>
      <c r="C62" s="91">
        <v>1</v>
      </c>
      <c r="D62" s="7" t="s">
        <v>28</v>
      </c>
      <c r="E62" s="2" t="s">
        <v>27</v>
      </c>
      <c r="F62" s="91">
        <v>50</v>
      </c>
      <c r="G62" s="28">
        <f t="shared" si="1"/>
        <v>17688</v>
      </c>
      <c r="H62" s="3">
        <v>17688</v>
      </c>
      <c r="I62" s="28"/>
      <c r="J62" s="1">
        <v>17688</v>
      </c>
      <c r="K62" s="1">
        <v>17688</v>
      </c>
      <c r="L62" s="1"/>
      <c r="M62" s="91"/>
      <c r="N62" s="96"/>
      <c r="O62" s="62"/>
      <c r="P62" s="6"/>
      <c r="Q62" s="32"/>
      <c r="R62" s="56"/>
      <c r="S62" s="32"/>
      <c r="T62" s="57"/>
      <c r="U62" s="58"/>
      <c r="V62" s="58"/>
      <c r="W62" s="65">
        <f t="shared" si="0"/>
        <v>0</v>
      </c>
    </row>
    <row r="63" spans="1:23">
      <c r="A63" s="3">
        <v>43</v>
      </c>
      <c r="B63" s="7" t="s">
        <v>56</v>
      </c>
      <c r="C63" s="91">
        <v>9</v>
      </c>
      <c r="D63" s="7" t="s">
        <v>11</v>
      </c>
      <c r="E63" s="2" t="s">
        <v>45</v>
      </c>
      <c r="F63" s="91">
        <v>1059.3</v>
      </c>
      <c r="G63" s="28">
        <v>623007</v>
      </c>
      <c r="H63" s="3">
        <v>450311.87272500002</v>
      </c>
      <c r="I63" s="28">
        <v>172695</v>
      </c>
      <c r="J63" s="1">
        <f>F63*'[1]единицы стоимость КР'!$D$8*1.1</f>
        <v>629806.81500000006</v>
      </c>
      <c r="K63" s="1">
        <v>450311.87272500002</v>
      </c>
      <c r="L63" s="1">
        <v>179494.94227500004</v>
      </c>
      <c r="M63" s="91">
        <v>1370</v>
      </c>
      <c r="N63" s="96">
        <v>605946.94999999995</v>
      </c>
      <c r="O63" s="62">
        <f>L63/J63*N63</f>
        <v>172694.88075000001</v>
      </c>
      <c r="P63" s="6"/>
      <c r="Q63" s="32"/>
      <c r="R63" s="56"/>
      <c r="S63" s="32"/>
      <c r="T63" s="57"/>
      <c r="U63" s="58"/>
      <c r="V63" s="58"/>
      <c r="W63" s="65">
        <f t="shared" si="0"/>
        <v>433252.06924999994</v>
      </c>
    </row>
    <row r="64" spans="1:23" ht="21">
      <c r="A64" s="3">
        <v>44</v>
      </c>
      <c r="B64" s="7" t="s">
        <v>99</v>
      </c>
      <c r="C64" s="91">
        <v>9</v>
      </c>
      <c r="D64" s="7" t="s">
        <v>28</v>
      </c>
      <c r="E64" s="2" t="s">
        <v>27</v>
      </c>
      <c r="F64" s="91">
        <v>2000</v>
      </c>
      <c r="G64" s="28">
        <v>244300</v>
      </c>
      <c r="H64" s="3">
        <v>244300</v>
      </c>
      <c r="I64" s="28"/>
      <c r="J64" s="1">
        <v>244300</v>
      </c>
      <c r="K64" s="1">
        <v>244300</v>
      </c>
      <c r="L64" s="1"/>
      <c r="M64" s="91">
        <v>554</v>
      </c>
      <c r="N64" s="96">
        <v>243016.53</v>
      </c>
      <c r="O64" s="62"/>
      <c r="P64" s="6"/>
      <c r="Q64" s="32"/>
      <c r="R64" s="56"/>
      <c r="S64" s="32"/>
      <c r="T64" s="57"/>
      <c r="U64" s="58"/>
      <c r="V64" s="58"/>
      <c r="W64" s="65">
        <f t="shared" si="0"/>
        <v>243016.53</v>
      </c>
    </row>
    <row r="65" spans="1:23">
      <c r="A65" s="3">
        <v>45</v>
      </c>
      <c r="B65" s="7" t="s">
        <v>20</v>
      </c>
      <c r="C65" s="91">
        <v>4</v>
      </c>
      <c r="D65" s="7" t="s">
        <v>9</v>
      </c>
      <c r="E65" s="2" t="s">
        <v>45</v>
      </c>
      <c r="F65" s="91">
        <v>194</v>
      </c>
      <c r="G65" s="28">
        <f t="shared" si="1"/>
        <v>150000</v>
      </c>
      <c r="H65" s="3"/>
      <c r="I65" s="28">
        <f>L65-Q65</f>
        <v>150000</v>
      </c>
      <c r="J65" s="1">
        <v>150000</v>
      </c>
      <c r="K65" s="1"/>
      <c r="L65" s="1">
        <v>150000</v>
      </c>
      <c r="M65" s="91">
        <v>194</v>
      </c>
      <c r="N65" s="96">
        <v>149979.85</v>
      </c>
      <c r="O65" s="62">
        <v>149979.85</v>
      </c>
      <c r="P65" s="87"/>
      <c r="Q65" s="32"/>
      <c r="R65" s="56"/>
      <c r="S65" s="32"/>
      <c r="T65" s="57"/>
      <c r="U65" s="58"/>
      <c r="V65" s="58"/>
      <c r="W65" s="65">
        <f t="shared" si="0"/>
        <v>0</v>
      </c>
    </row>
    <row r="66" spans="1:23">
      <c r="A66" s="3">
        <v>46</v>
      </c>
      <c r="B66" s="7" t="s">
        <v>18</v>
      </c>
      <c r="C66" s="91">
        <v>7</v>
      </c>
      <c r="D66" s="7" t="s">
        <v>11</v>
      </c>
      <c r="E66" s="2" t="s">
        <v>45</v>
      </c>
      <c r="F66" s="91">
        <v>700</v>
      </c>
      <c r="G66" s="28">
        <f t="shared" si="1"/>
        <v>500000</v>
      </c>
      <c r="H66" s="3">
        <v>500000</v>
      </c>
      <c r="I66" s="28"/>
      <c r="J66" s="1">
        <v>500000</v>
      </c>
      <c r="K66" s="1">
        <v>500000</v>
      </c>
      <c r="L66" s="1"/>
      <c r="M66" s="91">
        <v>571</v>
      </c>
      <c r="N66" s="96">
        <v>391547.97</v>
      </c>
      <c r="O66" s="62"/>
      <c r="P66" s="6"/>
      <c r="Q66" s="32"/>
      <c r="R66" s="56"/>
      <c r="S66" s="32"/>
      <c r="T66" s="57"/>
      <c r="U66" s="58"/>
      <c r="V66" s="58"/>
      <c r="W66" s="65">
        <f t="shared" si="0"/>
        <v>391547.97</v>
      </c>
    </row>
    <row r="67" spans="1:23">
      <c r="A67" s="3">
        <v>47</v>
      </c>
      <c r="B67" s="7" t="s">
        <v>63</v>
      </c>
      <c r="C67" s="91">
        <v>1</v>
      </c>
      <c r="D67" s="7" t="s">
        <v>11</v>
      </c>
      <c r="E67" s="2" t="s">
        <v>45</v>
      </c>
      <c r="F67" s="91">
        <v>1220</v>
      </c>
      <c r="G67" s="28">
        <v>597855</v>
      </c>
      <c r="H67" s="3">
        <f>G67-I67</f>
        <v>436390</v>
      </c>
      <c r="I67" s="28">
        <v>161465</v>
      </c>
      <c r="J67" s="1">
        <v>800838</v>
      </c>
      <c r="K67" s="1">
        <f>J67-L67</f>
        <v>608619.98499999999</v>
      </c>
      <c r="L67" s="1">
        <v>192218.01500000004</v>
      </c>
      <c r="M67" s="91">
        <v>1108</v>
      </c>
      <c r="N67" s="96">
        <v>597854.75</v>
      </c>
      <c r="O67" s="62">
        <v>161420.78</v>
      </c>
      <c r="P67" s="6"/>
      <c r="Q67" s="31">
        <v>597855</v>
      </c>
      <c r="R67" s="28">
        <f>Q67-S67</f>
        <v>454352</v>
      </c>
      <c r="S67" s="34">
        <v>143503</v>
      </c>
      <c r="T67" s="73">
        <v>202983</v>
      </c>
      <c r="U67" s="28">
        <f>T67-V67</f>
        <v>154267.08000000002</v>
      </c>
      <c r="V67" s="38">
        <f>T67*0.24</f>
        <v>48715.92</v>
      </c>
      <c r="W67" s="65">
        <f t="shared" si="0"/>
        <v>436433.97</v>
      </c>
    </row>
    <row r="68" spans="1:23" ht="21">
      <c r="A68" s="3">
        <v>48</v>
      </c>
      <c r="B68" s="7" t="s">
        <v>63</v>
      </c>
      <c r="C68" s="91">
        <v>7</v>
      </c>
      <c r="D68" s="7" t="s">
        <v>28</v>
      </c>
      <c r="E68" s="2" t="s">
        <v>27</v>
      </c>
      <c r="F68" s="91">
        <v>1500</v>
      </c>
      <c r="G68" s="28">
        <f t="shared" si="1"/>
        <v>351000</v>
      </c>
      <c r="H68" s="3">
        <v>351000</v>
      </c>
      <c r="I68" s="28"/>
      <c r="J68" s="1">
        <v>351000</v>
      </c>
      <c r="K68" s="1">
        <v>351000</v>
      </c>
      <c r="L68" s="1"/>
      <c r="M68" s="91">
        <v>794</v>
      </c>
      <c r="N68" s="96">
        <v>348325.72</v>
      </c>
      <c r="O68" s="62"/>
      <c r="P68" s="6"/>
      <c r="Q68" s="32"/>
      <c r="R68" s="56"/>
      <c r="S68" s="32"/>
      <c r="T68" s="57"/>
      <c r="U68" s="58"/>
      <c r="V68" s="58"/>
      <c r="W68" s="65">
        <f t="shared" si="0"/>
        <v>348325.72</v>
      </c>
    </row>
    <row r="69" spans="1:23" ht="21" hidden="1">
      <c r="A69" s="3">
        <v>64</v>
      </c>
      <c r="B69" s="7" t="s">
        <v>63</v>
      </c>
      <c r="C69" s="91" t="s">
        <v>125</v>
      </c>
      <c r="D69" s="7" t="s">
        <v>28</v>
      </c>
      <c r="E69" s="2" t="s">
        <v>27</v>
      </c>
      <c r="F69" s="91">
        <v>100</v>
      </c>
      <c r="G69" s="28">
        <f t="shared" si="1"/>
        <v>35379</v>
      </c>
      <c r="H69" s="3">
        <v>35379</v>
      </c>
      <c r="I69" s="28"/>
      <c r="J69" s="1">
        <v>35379</v>
      </c>
      <c r="K69" s="1">
        <v>35379</v>
      </c>
      <c r="L69" s="1"/>
      <c r="M69" s="91"/>
      <c r="N69" s="96"/>
      <c r="O69" s="62"/>
      <c r="P69" s="6"/>
      <c r="Q69" s="32"/>
      <c r="R69" s="56"/>
      <c r="S69" s="32"/>
      <c r="T69" s="57"/>
      <c r="U69" s="58"/>
      <c r="V69" s="58"/>
      <c r="W69" s="65">
        <f t="shared" si="0"/>
        <v>0</v>
      </c>
    </row>
    <row r="70" spans="1:23">
      <c r="A70" s="3">
        <v>49</v>
      </c>
      <c r="B70" s="7" t="s">
        <v>89</v>
      </c>
      <c r="C70" s="91">
        <v>15</v>
      </c>
      <c r="D70" s="7" t="s">
        <v>90</v>
      </c>
      <c r="E70" s="2" t="s">
        <v>45</v>
      </c>
      <c r="F70" s="91">
        <v>165</v>
      </c>
      <c r="G70" s="28">
        <v>137678</v>
      </c>
      <c r="H70" s="3"/>
      <c r="I70" s="28">
        <v>137678</v>
      </c>
      <c r="J70" s="1">
        <v>140000</v>
      </c>
      <c r="K70" s="1"/>
      <c r="L70" s="1">
        <v>140000</v>
      </c>
      <c r="M70" s="91">
        <v>165</v>
      </c>
      <c r="N70" s="96">
        <v>137677.32</v>
      </c>
      <c r="O70" s="62">
        <v>137677.32</v>
      </c>
      <c r="P70" s="6"/>
      <c r="Q70" s="32"/>
      <c r="R70" s="56"/>
      <c r="S70" s="32"/>
      <c r="T70" s="57"/>
      <c r="U70" s="58"/>
      <c r="V70" s="58"/>
      <c r="W70" s="65">
        <f t="shared" si="0"/>
        <v>0</v>
      </c>
    </row>
    <row r="71" spans="1:23">
      <c r="A71" s="3">
        <v>50</v>
      </c>
      <c r="B71" s="7" t="s">
        <v>73</v>
      </c>
      <c r="C71" s="91">
        <v>40</v>
      </c>
      <c r="D71" s="7" t="s">
        <v>31</v>
      </c>
      <c r="E71" s="2" t="s">
        <v>51</v>
      </c>
      <c r="F71" s="91">
        <v>1400</v>
      </c>
      <c r="G71" s="28">
        <f t="shared" si="1"/>
        <v>598851.43000000005</v>
      </c>
      <c r="H71" s="3">
        <v>598851.43000000005</v>
      </c>
      <c r="I71" s="28"/>
      <c r="J71" s="1">
        <v>598851.43000000005</v>
      </c>
      <c r="K71" s="1">
        <v>598851.43000000005</v>
      </c>
      <c r="L71" s="1"/>
      <c r="M71" s="91">
        <v>1192</v>
      </c>
      <c r="N71" s="96">
        <v>598851.43000000005</v>
      </c>
      <c r="O71" s="62"/>
      <c r="P71" s="6"/>
      <c r="Q71" s="32"/>
      <c r="R71" s="56"/>
      <c r="S71" s="32"/>
      <c r="T71" s="57"/>
      <c r="U71" s="58"/>
      <c r="V71" s="58"/>
      <c r="W71" s="65">
        <f t="shared" ref="W71:W134" si="2">N71-O71</f>
        <v>598851.43000000005</v>
      </c>
    </row>
    <row r="72" spans="1:23">
      <c r="A72" s="3">
        <v>51</v>
      </c>
      <c r="B72" s="7" t="s">
        <v>73</v>
      </c>
      <c r="C72" s="91">
        <v>42</v>
      </c>
      <c r="D72" s="7" t="s">
        <v>84</v>
      </c>
      <c r="E72" s="2" t="s">
        <v>51</v>
      </c>
      <c r="F72" s="91">
        <v>140</v>
      </c>
      <c r="G72" s="28">
        <f t="shared" si="1"/>
        <v>91870</v>
      </c>
      <c r="H72" s="3">
        <v>91870</v>
      </c>
      <c r="I72" s="28"/>
      <c r="J72" s="1">
        <v>91870</v>
      </c>
      <c r="K72" s="1">
        <v>91870</v>
      </c>
      <c r="L72" s="1"/>
      <c r="M72" s="91">
        <v>140</v>
      </c>
      <c r="N72" s="96">
        <v>107695.43</v>
      </c>
      <c r="O72" s="62"/>
      <c r="P72" s="6"/>
      <c r="Q72" s="32"/>
      <c r="R72" s="56"/>
      <c r="S72" s="32"/>
      <c r="T72" s="57"/>
      <c r="U72" s="58"/>
      <c r="V72" s="58"/>
      <c r="W72" s="65">
        <f t="shared" si="2"/>
        <v>107695.43</v>
      </c>
    </row>
    <row r="73" spans="1:23" ht="21">
      <c r="A73" s="3">
        <v>52</v>
      </c>
      <c r="B73" s="7" t="s">
        <v>73</v>
      </c>
      <c r="C73" s="91">
        <v>54</v>
      </c>
      <c r="D73" s="7" t="s">
        <v>28</v>
      </c>
      <c r="E73" s="2"/>
      <c r="F73" s="91"/>
      <c r="G73" s="28">
        <v>52647.55</v>
      </c>
      <c r="H73" s="28">
        <v>52647.55</v>
      </c>
      <c r="I73" s="28"/>
      <c r="J73" s="1"/>
      <c r="K73" s="1"/>
      <c r="L73" s="1"/>
      <c r="M73" s="91">
        <v>120</v>
      </c>
      <c r="N73" s="96"/>
      <c r="O73" s="62"/>
      <c r="P73" s="6"/>
      <c r="Q73" s="32"/>
      <c r="R73" s="56"/>
      <c r="S73" s="32"/>
      <c r="T73" s="57"/>
      <c r="U73" s="58"/>
      <c r="V73" s="58"/>
      <c r="W73" s="65">
        <f t="shared" si="2"/>
        <v>0</v>
      </c>
    </row>
    <row r="74" spans="1:23">
      <c r="A74" s="3">
        <v>53</v>
      </c>
      <c r="B74" s="7" t="s">
        <v>128</v>
      </c>
      <c r="C74" s="91">
        <v>4</v>
      </c>
      <c r="D74" s="7" t="s">
        <v>34</v>
      </c>
      <c r="E74" s="2" t="s">
        <v>27</v>
      </c>
      <c r="F74" s="91">
        <v>60</v>
      </c>
      <c r="G74" s="28">
        <v>66333</v>
      </c>
      <c r="H74" s="3">
        <f>G74-I74</f>
        <v>50300</v>
      </c>
      <c r="I74" s="28">
        <v>16033</v>
      </c>
      <c r="J74" s="1">
        <v>67600</v>
      </c>
      <c r="K74" s="1">
        <v>50300</v>
      </c>
      <c r="L74" s="1">
        <v>17300</v>
      </c>
      <c r="M74" s="91">
        <v>75</v>
      </c>
      <c r="N74" s="96">
        <v>72119.570000000007</v>
      </c>
      <c r="O74" s="62">
        <v>16032.82</v>
      </c>
      <c r="P74" s="6"/>
      <c r="Q74" s="32"/>
      <c r="R74" s="56"/>
      <c r="S74" s="32"/>
      <c r="T74" s="57"/>
      <c r="U74" s="58"/>
      <c r="V74" s="58"/>
      <c r="W74" s="65">
        <f t="shared" si="2"/>
        <v>56086.750000000007</v>
      </c>
    </row>
    <row r="75" spans="1:23">
      <c r="A75" s="3">
        <v>54</v>
      </c>
      <c r="B75" s="7" t="s">
        <v>42</v>
      </c>
      <c r="C75" s="91">
        <v>8</v>
      </c>
      <c r="D75" s="7" t="s">
        <v>36</v>
      </c>
      <c r="E75" s="2" t="s">
        <v>27</v>
      </c>
      <c r="F75" s="91">
        <v>120</v>
      </c>
      <c r="G75" s="28">
        <f t="shared" si="1"/>
        <v>68900</v>
      </c>
      <c r="H75" s="3">
        <v>68900</v>
      </c>
      <c r="I75" s="28"/>
      <c r="J75" s="1">
        <v>68900</v>
      </c>
      <c r="K75" s="1">
        <v>68900</v>
      </c>
      <c r="L75" s="1"/>
      <c r="M75" s="91">
        <v>61</v>
      </c>
      <c r="N75" s="96">
        <v>68891.81</v>
      </c>
      <c r="O75" s="62"/>
      <c r="P75" s="6"/>
      <c r="Q75" s="32"/>
      <c r="R75" s="56"/>
      <c r="S75" s="32"/>
      <c r="T75" s="57"/>
      <c r="U75" s="58"/>
      <c r="V75" s="58"/>
      <c r="W75" s="65">
        <f t="shared" si="2"/>
        <v>68891.81</v>
      </c>
    </row>
    <row r="76" spans="1:23">
      <c r="A76" s="3">
        <v>55</v>
      </c>
      <c r="B76" s="7" t="s">
        <v>42</v>
      </c>
      <c r="C76" s="91" t="s">
        <v>43</v>
      </c>
      <c r="D76" s="7" t="s">
        <v>44</v>
      </c>
      <c r="E76" s="2" t="s">
        <v>27</v>
      </c>
      <c r="F76" s="91">
        <v>250</v>
      </c>
      <c r="G76" s="28">
        <f t="shared" si="1"/>
        <v>255112</v>
      </c>
      <c r="H76" s="3"/>
      <c r="I76" s="28">
        <f>L76-Q76</f>
        <v>255112</v>
      </c>
      <c r="J76" s="1">
        <f>F76*'[1]единицы стоимость КР'!$D$6*1.1</f>
        <v>255112.00000000003</v>
      </c>
      <c r="K76" s="1"/>
      <c r="L76" s="1">
        <v>255112</v>
      </c>
      <c r="M76" s="91">
        <v>288</v>
      </c>
      <c r="N76" s="96">
        <v>337777.66</v>
      </c>
      <c r="O76" s="62">
        <v>251399</v>
      </c>
      <c r="P76" s="6"/>
      <c r="Q76" s="32"/>
      <c r="R76" s="56"/>
      <c r="S76" s="32"/>
      <c r="T76" s="57"/>
      <c r="U76" s="58"/>
      <c r="V76" s="58"/>
      <c r="W76" s="65">
        <f t="shared" si="2"/>
        <v>86378.659999999974</v>
      </c>
    </row>
    <row r="77" spans="1:23" ht="21">
      <c r="A77" s="3">
        <v>56</v>
      </c>
      <c r="B77" s="7" t="s">
        <v>65</v>
      </c>
      <c r="C77" s="91">
        <v>10</v>
      </c>
      <c r="D77" s="7" t="s">
        <v>115</v>
      </c>
      <c r="E77" s="2" t="s">
        <v>45</v>
      </c>
      <c r="F77" s="91">
        <v>1</v>
      </c>
      <c r="G77" s="28">
        <v>264859</v>
      </c>
      <c r="H77" s="3">
        <v>90000</v>
      </c>
      <c r="I77" s="28">
        <v>174859</v>
      </c>
      <c r="J77" s="1">
        <v>270000</v>
      </c>
      <c r="K77" s="1">
        <v>90000</v>
      </c>
      <c r="L77" s="1">
        <v>180000</v>
      </c>
      <c r="M77" s="91">
        <v>1</v>
      </c>
      <c r="N77" s="96">
        <v>262156.84999999998</v>
      </c>
      <c r="O77" s="62">
        <v>174858.62</v>
      </c>
      <c r="P77" s="6"/>
      <c r="Q77" s="32"/>
      <c r="R77" s="56"/>
      <c r="S77" s="32"/>
      <c r="T77" s="57"/>
      <c r="U77" s="58"/>
      <c r="V77" s="58"/>
      <c r="W77" s="65">
        <f t="shared" si="2"/>
        <v>87298.229999999981</v>
      </c>
    </row>
    <row r="78" spans="1:23">
      <c r="A78" s="3">
        <v>57</v>
      </c>
      <c r="B78" s="7" t="s">
        <v>57</v>
      </c>
      <c r="C78" s="91">
        <v>4</v>
      </c>
      <c r="D78" s="7" t="s">
        <v>84</v>
      </c>
      <c r="E78" s="2" t="s">
        <v>51</v>
      </c>
      <c r="F78" s="91">
        <v>146</v>
      </c>
      <c r="G78" s="28">
        <f t="shared" si="1"/>
        <v>109500</v>
      </c>
      <c r="H78" s="3">
        <v>109500</v>
      </c>
      <c r="I78" s="28"/>
      <c r="J78" s="1">
        <v>109500</v>
      </c>
      <c r="K78" s="1">
        <v>109500</v>
      </c>
      <c r="L78" s="1"/>
      <c r="M78" s="91">
        <v>146</v>
      </c>
      <c r="N78" s="96">
        <v>76322.77</v>
      </c>
      <c r="O78" s="62"/>
      <c r="P78" s="6"/>
      <c r="Q78" s="32"/>
      <c r="R78" s="56"/>
      <c r="S78" s="32"/>
      <c r="T78" s="57"/>
      <c r="U78" s="58"/>
      <c r="V78" s="58"/>
      <c r="W78" s="65">
        <f t="shared" si="2"/>
        <v>76322.77</v>
      </c>
    </row>
    <row r="79" spans="1:23">
      <c r="A79" s="3">
        <v>58</v>
      </c>
      <c r="B79" s="7" t="s">
        <v>57</v>
      </c>
      <c r="C79" s="91">
        <v>5</v>
      </c>
      <c r="D79" s="7" t="s">
        <v>84</v>
      </c>
      <c r="E79" s="2" t="s">
        <v>51</v>
      </c>
      <c r="F79" s="91">
        <v>146</v>
      </c>
      <c r="G79" s="28">
        <f t="shared" si="1"/>
        <v>109500</v>
      </c>
      <c r="H79" s="3">
        <v>109500</v>
      </c>
      <c r="I79" s="28"/>
      <c r="J79" s="1">
        <v>109500</v>
      </c>
      <c r="K79" s="1">
        <v>109500</v>
      </c>
      <c r="L79" s="1"/>
      <c r="M79" s="91">
        <v>146</v>
      </c>
      <c r="N79" s="96">
        <v>76322.77</v>
      </c>
      <c r="O79" s="62"/>
      <c r="P79" s="6"/>
      <c r="Q79" s="32"/>
      <c r="R79" s="56"/>
      <c r="S79" s="32"/>
      <c r="T79" s="57"/>
      <c r="U79" s="58"/>
      <c r="V79" s="58"/>
      <c r="W79" s="65">
        <f t="shared" si="2"/>
        <v>76322.77</v>
      </c>
    </row>
    <row r="80" spans="1:23">
      <c r="A80" s="3">
        <v>59</v>
      </c>
      <c r="B80" s="7" t="s">
        <v>57</v>
      </c>
      <c r="C80" s="91">
        <v>6</v>
      </c>
      <c r="D80" s="7" t="s">
        <v>84</v>
      </c>
      <c r="E80" s="2" t="s">
        <v>51</v>
      </c>
      <c r="F80" s="91">
        <v>146</v>
      </c>
      <c r="G80" s="28">
        <f t="shared" si="1"/>
        <v>109500</v>
      </c>
      <c r="H80" s="3">
        <v>109500</v>
      </c>
      <c r="I80" s="28"/>
      <c r="J80" s="1">
        <v>109500</v>
      </c>
      <c r="K80" s="1">
        <v>109500</v>
      </c>
      <c r="L80" s="1"/>
      <c r="M80" s="91">
        <v>146</v>
      </c>
      <c r="N80" s="96">
        <v>76322.77</v>
      </c>
      <c r="O80" s="62"/>
      <c r="P80" s="6"/>
      <c r="Q80" s="32"/>
      <c r="R80" s="56"/>
      <c r="S80" s="32"/>
      <c r="T80" s="57"/>
      <c r="U80" s="58"/>
      <c r="V80" s="58"/>
      <c r="W80" s="65">
        <f t="shared" si="2"/>
        <v>76322.77</v>
      </c>
    </row>
    <row r="81" spans="1:23">
      <c r="A81" s="3">
        <v>60</v>
      </c>
      <c r="B81" s="7" t="s">
        <v>57</v>
      </c>
      <c r="C81" s="91">
        <v>10</v>
      </c>
      <c r="D81" s="7" t="s">
        <v>31</v>
      </c>
      <c r="E81" s="2" t="s">
        <v>51</v>
      </c>
      <c r="F81" s="91">
        <v>1553</v>
      </c>
      <c r="G81" s="28">
        <f t="shared" si="1"/>
        <v>677559</v>
      </c>
      <c r="H81" s="3">
        <v>677559</v>
      </c>
      <c r="I81" s="28"/>
      <c r="J81" s="1">
        <v>677559</v>
      </c>
      <c r="K81" s="1">
        <v>677559</v>
      </c>
      <c r="L81" s="1"/>
      <c r="M81" s="91">
        <v>1553</v>
      </c>
      <c r="N81" s="96">
        <v>677558.97</v>
      </c>
      <c r="O81" s="62"/>
      <c r="P81" s="6"/>
      <c r="Q81" s="32"/>
      <c r="R81" s="56"/>
      <c r="S81" s="32"/>
      <c r="T81" s="57"/>
      <c r="U81" s="58"/>
      <c r="V81" s="58"/>
      <c r="W81" s="65">
        <f t="shared" si="2"/>
        <v>677558.97</v>
      </c>
    </row>
    <row r="82" spans="1:23">
      <c r="A82" s="3">
        <v>61</v>
      </c>
      <c r="B82" s="7" t="s">
        <v>57</v>
      </c>
      <c r="C82" s="91">
        <v>11</v>
      </c>
      <c r="D82" s="7" t="s">
        <v>116</v>
      </c>
      <c r="E82" s="2" t="s">
        <v>45</v>
      </c>
      <c r="F82" s="91">
        <v>1333</v>
      </c>
      <c r="G82" s="28">
        <f t="shared" si="1"/>
        <v>792535.15</v>
      </c>
      <c r="H82" s="3">
        <v>644331.07695000002</v>
      </c>
      <c r="I82" s="28">
        <f>L82-Q82</f>
        <v>148204.07305000001</v>
      </c>
      <c r="J82" s="1">
        <f>F82*'[1]единицы стоимость КР'!$D$8*1.1</f>
        <v>792535.15</v>
      </c>
      <c r="K82" s="1">
        <v>644331.07695000002</v>
      </c>
      <c r="L82" s="1">
        <v>148204.07305000001</v>
      </c>
      <c r="M82" s="91">
        <v>1275</v>
      </c>
      <c r="N82" s="96">
        <v>792351.73</v>
      </c>
      <c r="O82" s="62">
        <f>L82/J82*N82</f>
        <v>148169.77351</v>
      </c>
      <c r="P82" s="6"/>
      <c r="Q82" s="32"/>
      <c r="R82" s="56"/>
      <c r="S82" s="32"/>
      <c r="T82" s="57"/>
      <c r="U82" s="58"/>
      <c r="V82" s="58"/>
      <c r="W82" s="65">
        <f t="shared" si="2"/>
        <v>644181.95649000001</v>
      </c>
    </row>
    <row r="83" spans="1:23">
      <c r="A83" s="3">
        <v>62</v>
      </c>
      <c r="B83" s="7" t="s">
        <v>16</v>
      </c>
      <c r="C83" s="91">
        <v>34</v>
      </c>
      <c r="D83" s="7" t="s">
        <v>17</v>
      </c>
      <c r="E83" s="2" t="s">
        <v>45</v>
      </c>
      <c r="F83" s="91">
        <v>650</v>
      </c>
      <c r="G83" s="28">
        <v>789910</v>
      </c>
      <c r="H83" s="3">
        <f>G83-I83</f>
        <v>368086</v>
      </c>
      <c r="I83" s="28">
        <v>421824</v>
      </c>
      <c r="J83" s="1">
        <v>805000</v>
      </c>
      <c r="K83" s="1">
        <v>380000</v>
      </c>
      <c r="L83" s="1">
        <v>425000</v>
      </c>
      <c r="M83" s="91">
        <v>520</v>
      </c>
      <c r="N83" s="96">
        <v>798909.66</v>
      </c>
      <c r="O83" s="62">
        <v>421824.3</v>
      </c>
      <c r="P83" s="6"/>
      <c r="Q83" s="32"/>
      <c r="R83" s="56"/>
      <c r="S83" s="32"/>
      <c r="T83" s="57"/>
      <c r="U83" s="58"/>
      <c r="V83" s="58"/>
      <c r="W83" s="65">
        <f t="shared" si="2"/>
        <v>377085.36000000004</v>
      </c>
    </row>
    <row r="84" spans="1:23" hidden="1">
      <c r="A84" s="3">
        <v>79</v>
      </c>
      <c r="B84" s="7" t="s">
        <v>16</v>
      </c>
      <c r="C84" s="91">
        <v>27</v>
      </c>
      <c r="D84" s="13" t="s">
        <v>76</v>
      </c>
      <c r="E84" s="2" t="s">
        <v>51</v>
      </c>
      <c r="F84" s="91">
        <v>92</v>
      </c>
      <c r="G84" s="28">
        <f t="shared" ref="G84:G133" si="3">H84+I84</f>
        <v>58696</v>
      </c>
      <c r="H84" s="3">
        <v>58696</v>
      </c>
      <c r="I84" s="28"/>
      <c r="J84" s="1">
        <v>58696</v>
      </c>
      <c r="K84" s="1">
        <v>58696</v>
      </c>
      <c r="L84" s="1"/>
      <c r="M84" s="91"/>
      <c r="N84" s="96"/>
      <c r="O84" s="62"/>
      <c r="P84" s="6"/>
      <c r="Q84" s="32"/>
      <c r="R84" s="56"/>
      <c r="S84" s="32"/>
      <c r="T84" s="57"/>
      <c r="U84" s="58"/>
      <c r="V84" s="58"/>
      <c r="W84" s="65">
        <f t="shared" si="2"/>
        <v>0</v>
      </c>
    </row>
    <row r="85" spans="1:23" ht="21" hidden="1">
      <c r="A85" s="3">
        <v>80</v>
      </c>
      <c r="B85" s="7" t="s">
        <v>16</v>
      </c>
      <c r="C85" s="91" t="s">
        <v>121</v>
      </c>
      <c r="D85" s="7" t="s">
        <v>28</v>
      </c>
      <c r="E85" s="2" t="s">
        <v>96</v>
      </c>
      <c r="F85" s="91">
        <v>250</v>
      </c>
      <c r="G85" s="28">
        <f t="shared" si="3"/>
        <v>88860</v>
      </c>
      <c r="H85" s="3">
        <v>88860</v>
      </c>
      <c r="I85" s="28"/>
      <c r="J85" s="1">
        <v>88860</v>
      </c>
      <c r="K85" s="1">
        <v>88860</v>
      </c>
      <c r="L85" s="1"/>
      <c r="M85" s="91"/>
      <c r="N85" s="96"/>
      <c r="O85" s="62"/>
      <c r="P85" s="6"/>
      <c r="Q85" s="32"/>
      <c r="R85" s="56"/>
      <c r="S85" s="32"/>
      <c r="T85" s="57"/>
      <c r="U85" s="58"/>
      <c r="V85" s="58"/>
      <c r="W85" s="65">
        <f t="shared" si="2"/>
        <v>0</v>
      </c>
    </row>
    <row r="86" spans="1:23" ht="21" hidden="1">
      <c r="A86" s="3">
        <v>81</v>
      </c>
      <c r="B86" s="7" t="s">
        <v>16</v>
      </c>
      <c r="C86" s="91">
        <v>71</v>
      </c>
      <c r="D86" s="7" t="s">
        <v>28</v>
      </c>
      <c r="E86" s="2" t="s">
        <v>96</v>
      </c>
      <c r="F86" s="91">
        <v>60</v>
      </c>
      <c r="G86" s="28">
        <f t="shared" si="3"/>
        <v>21326</v>
      </c>
      <c r="H86" s="3">
        <v>21326</v>
      </c>
      <c r="I86" s="28"/>
      <c r="J86" s="1">
        <v>21326</v>
      </c>
      <c r="K86" s="1">
        <v>21326</v>
      </c>
      <c r="L86" s="1"/>
      <c r="M86" s="91"/>
      <c r="N86" s="96"/>
      <c r="O86" s="62"/>
      <c r="P86" s="6"/>
      <c r="Q86" s="32"/>
      <c r="R86" s="56"/>
      <c r="S86" s="32"/>
      <c r="T86" s="57"/>
      <c r="U86" s="58"/>
      <c r="V86" s="58"/>
      <c r="W86" s="65">
        <f t="shared" si="2"/>
        <v>0</v>
      </c>
    </row>
    <row r="87" spans="1:23" ht="21" hidden="1">
      <c r="A87" s="3">
        <v>82</v>
      </c>
      <c r="B87" s="7" t="s">
        <v>16</v>
      </c>
      <c r="C87" s="91">
        <v>67</v>
      </c>
      <c r="D87" s="7" t="s">
        <v>28</v>
      </c>
      <c r="E87" s="2" t="s">
        <v>96</v>
      </c>
      <c r="F87" s="91">
        <v>100</v>
      </c>
      <c r="G87" s="28">
        <f t="shared" si="3"/>
        <v>35544</v>
      </c>
      <c r="H87" s="3">
        <v>35544</v>
      </c>
      <c r="I87" s="28"/>
      <c r="J87" s="1">
        <v>35544</v>
      </c>
      <c r="K87" s="1">
        <v>35544</v>
      </c>
      <c r="L87" s="1"/>
      <c r="M87" s="91"/>
      <c r="N87" s="96"/>
      <c r="O87" s="62"/>
      <c r="P87" s="6"/>
      <c r="Q87" s="32"/>
      <c r="R87" s="56"/>
      <c r="S87" s="32"/>
      <c r="T87" s="57"/>
      <c r="U87" s="58"/>
      <c r="V87" s="58"/>
      <c r="W87" s="65">
        <f t="shared" si="2"/>
        <v>0</v>
      </c>
    </row>
    <row r="88" spans="1:23" ht="21" hidden="1">
      <c r="A88" s="3">
        <v>83</v>
      </c>
      <c r="B88" s="7" t="s">
        <v>16</v>
      </c>
      <c r="C88" s="91">
        <v>67</v>
      </c>
      <c r="D88" s="7" t="s">
        <v>28</v>
      </c>
      <c r="E88" s="2"/>
      <c r="F88" s="91"/>
      <c r="G88" s="28">
        <v>24444</v>
      </c>
      <c r="H88" s="28">
        <v>24444</v>
      </c>
      <c r="I88" s="28"/>
      <c r="J88" s="1"/>
      <c r="K88" s="1"/>
      <c r="L88" s="1"/>
      <c r="M88" s="91"/>
      <c r="N88" s="96"/>
      <c r="O88" s="62"/>
      <c r="P88" s="6"/>
      <c r="Q88" s="32"/>
      <c r="R88" s="56"/>
      <c r="S88" s="32"/>
      <c r="T88" s="57"/>
      <c r="U88" s="58"/>
      <c r="V88" s="58"/>
      <c r="W88" s="65">
        <f t="shared" si="2"/>
        <v>0</v>
      </c>
    </row>
    <row r="89" spans="1:23" ht="21" hidden="1">
      <c r="A89" s="3">
        <v>84</v>
      </c>
      <c r="B89" s="7" t="s">
        <v>16</v>
      </c>
      <c r="C89" s="91">
        <v>65</v>
      </c>
      <c r="D89" s="7" t="s">
        <v>28</v>
      </c>
      <c r="E89" s="2" t="s">
        <v>96</v>
      </c>
      <c r="F89" s="91">
        <v>300</v>
      </c>
      <c r="G89" s="28">
        <f t="shared" si="3"/>
        <v>106632</v>
      </c>
      <c r="H89" s="3">
        <v>106632</v>
      </c>
      <c r="I89" s="28"/>
      <c r="J89" s="1">
        <v>106632</v>
      </c>
      <c r="K89" s="1">
        <v>106632</v>
      </c>
      <c r="L89" s="1"/>
      <c r="M89" s="91"/>
      <c r="N89" s="96"/>
      <c r="O89" s="62"/>
      <c r="P89" s="6"/>
      <c r="Q89" s="32"/>
      <c r="R89" s="56"/>
      <c r="S89" s="32"/>
      <c r="T89" s="57"/>
      <c r="U89" s="58"/>
      <c r="V89" s="58"/>
      <c r="W89" s="65">
        <f t="shared" si="2"/>
        <v>0</v>
      </c>
    </row>
    <row r="90" spans="1:23" ht="21" hidden="1">
      <c r="A90" s="3">
        <v>85</v>
      </c>
      <c r="B90" s="7"/>
      <c r="C90" s="91">
        <v>65</v>
      </c>
      <c r="D90" s="7" t="s">
        <v>28</v>
      </c>
      <c r="E90" s="2"/>
      <c r="F90" s="91"/>
      <c r="G90" s="28">
        <v>5044</v>
      </c>
      <c r="H90" s="28">
        <v>5044</v>
      </c>
      <c r="I90" s="28"/>
      <c r="J90" s="1"/>
      <c r="K90" s="1"/>
      <c r="L90" s="1"/>
      <c r="M90" s="91"/>
      <c r="N90" s="96"/>
      <c r="O90" s="62"/>
      <c r="P90" s="6"/>
      <c r="Q90" s="32"/>
      <c r="R90" s="56"/>
      <c r="S90" s="32"/>
      <c r="T90" s="57"/>
      <c r="U90" s="58"/>
      <c r="V90" s="58"/>
      <c r="W90" s="65">
        <f t="shared" si="2"/>
        <v>0</v>
      </c>
    </row>
    <row r="91" spans="1:23" ht="21" hidden="1">
      <c r="A91" s="3">
        <v>86</v>
      </c>
      <c r="B91" s="7" t="s">
        <v>16</v>
      </c>
      <c r="C91" s="22" t="s">
        <v>123</v>
      </c>
      <c r="D91" s="7" t="s">
        <v>28</v>
      </c>
      <c r="E91" s="2" t="s">
        <v>96</v>
      </c>
      <c r="F91" s="91">
        <v>100</v>
      </c>
      <c r="G91" s="28">
        <f t="shared" si="3"/>
        <v>35544</v>
      </c>
      <c r="H91" s="3">
        <v>35544</v>
      </c>
      <c r="I91" s="28"/>
      <c r="J91" s="1">
        <v>35544</v>
      </c>
      <c r="K91" s="1">
        <v>35544</v>
      </c>
      <c r="L91" s="1"/>
      <c r="M91" s="91"/>
      <c r="N91" s="96"/>
      <c r="O91" s="62"/>
      <c r="P91" s="6"/>
      <c r="Q91" s="32"/>
      <c r="R91" s="56"/>
      <c r="S91" s="32"/>
      <c r="T91" s="57"/>
      <c r="U91" s="58"/>
      <c r="V91" s="58"/>
      <c r="W91" s="65">
        <f t="shared" si="2"/>
        <v>0</v>
      </c>
    </row>
    <row r="92" spans="1:23" ht="21" hidden="1">
      <c r="A92" s="3">
        <v>87</v>
      </c>
      <c r="B92" s="7" t="s">
        <v>124</v>
      </c>
      <c r="C92" s="22" t="s">
        <v>126</v>
      </c>
      <c r="D92" s="7" t="s">
        <v>28</v>
      </c>
      <c r="E92" s="2" t="s">
        <v>96</v>
      </c>
      <c r="F92" s="91">
        <v>15</v>
      </c>
      <c r="G92" s="28">
        <f t="shared" si="3"/>
        <v>12148</v>
      </c>
      <c r="H92" s="3">
        <v>12148</v>
      </c>
      <c r="I92" s="28"/>
      <c r="J92" s="1">
        <v>12148</v>
      </c>
      <c r="K92" s="1">
        <v>12148</v>
      </c>
      <c r="L92" s="1"/>
      <c r="M92" s="91"/>
      <c r="N92" s="96"/>
      <c r="O92" s="62"/>
      <c r="P92" s="6"/>
      <c r="Q92" s="32"/>
      <c r="R92" s="56"/>
      <c r="S92" s="32"/>
      <c r="T92" s="57"/>
      <c r="U92" s="58"/>
      <c r="V92" s="58"/>
      <c r="W92" s="65">
        <f t="shared" si="2"/>
        <v>0</v>
      </c>
    </row>
    <row r="93" spans="1:23">
      <c r="A93" s="3">
        <v>63</v>
      </c>
      <c r="B93" s="7" t="s">
        <v>29</v>
      </c>
      <c r="C93" s="91">
        <v>8</v>
      </c>
      <c r="D93" s="7" t="s">
        <v>36</v>
      </c>
      <c r="E93" s="2" t="s">
        <v>27</v>
      </c>
      <c r="F93" s="91">
        <v>124</v>
      </c>
      <c r="G93" s="28">
        <f t="shared" si="3"/>
        <v>101000</v>
      </c>
      <c r="H93" s="3">
        <v>101000</v>
      </c>
      <c r="I93" s="28"/>
      <c r="J93" s="1">
        <v>101000</v>
      </c>
      <c r="K93" s="1">
        <v>101000</v>
      </c>
      <c r="L93" s="1"/>
      <c r="M93" s="91">
        <v>124.2</v>
      </c>
      <c r="N93" s="96">
        <v>99776.94</v>
      </c>
      <c r="O93" s="62"/>
      <c r="P93" s="6"/>
      <c r="Q93" s="32"/>
      <c r="R93" s="56"/>
      <c r="S93" s="32"/>
      <c r="T93" s="57"/>
      <c r="U93" s="58"/>
      <c r="V93" s="58"/>
      <c r="W93" s="65">
        <f t="shared" si="2"/>
        <v>99776.94</v>
      </c>
    </row>
    <row r="94" spans="1:23">
      <c r="A94" s="3">
        <v>64</v>
      </c>
      <c r="B94" s="7" t="s">
        <v>29</v>
      </c>
      <c r="C94" s="91">
        <v>10</v>
      </c>
      <c r="D94" s="7" t="s">
        <v>44</v>
      </c>
      <c r="E94" s="2" t="s">
        <v>27</v>
      </c>
      <c r="F94" s="91">
        <v>360</v>
      </c>
      <c r="G94" s="28">
        <v>353640</v>
      </c>
      <c r="H94" s="3">
        <v>297929.99808000005</v>
      </c>
      <c r="I94" s="28">
        <f>G94-H94</f>
        <v>55710.001919999951</v>
      </c>
      <c r="J94" s="1">
        <f>F94*'[1]единицы стоимость КР'!$D$6*1.1</f>
        <v>367361.28000000003</v>
      </c>
      <c r="K94" s="1">
        <v>297929.99808000005</v>
      </c>
      <c r="L94" s="1">
        <v>69431.281919999994</v>
      </c>
      <c r="M94" s="91">
        <v>255</v>
      </c>
      <c r="N94" s="96">
        <v>306154.82</v>
      </c>
      <c r="O94" s="62">
        <v>55709.18</v>
      </c>
      <c r="P94" s="6"/>
      <c r="Q94" s="32"/>
      <c r="R94" s="56"/>
      <c r="S94" s="32"/>
      <c r="T94" s="57"/>
      <c r="U94" s="58"/>
      <c r="V94" s="58"/>
      <c r="W94" s="65">
        <f t="shared" si="2"/>
        <v>250445.64</v>
      </c>
    </row>
    <row r="95" spans="1:23">
      <c r="A95" s="3">
        <v>65</v>
      </c>
      <c r="B95" s="7" t="s">
        <v>29</v>
      </c>
      <c r="C95" s="10">
        <v>11</v>
      </c>
      <c r="D95" s="7" t="s">
        <v>44</v>
      </c>
      <c r="E95" s="2" t="s">
        <v>27</v>
      </c>
      <c r="F95" s="91">
        <v>300</v>
      </c>
      <c r="G95" s="28">
        <v>306097</v>
      </c>
      <c r="H95" s="3">
        <v>221029.0368</v>
      </c>
      <c r="I95" s="28">
        <f>G95-H95</f>
        <v>85067.963199999998</v>
      </c>
      <c r="J95" s="1">
        <f>F95*'[1]единицы стоимость КР'!$D$6*1.1</f>
        <v>306134.40000000002</v>
      </c>
      <c r="K95" s="1">
        <v>221029.0368</v>
      </c>
      <c r="L95" s="1">
        <v>85105.363200000007</v>
      </c>
      <c r="M95" s="91">
        <v>323</v>
      </c>
      <c r="N95" s="96">
        <v>328487.62</v>
      </c>
      <c r="O95" s="62">
        <v>85066.08</v>
      </c>
      <c r="P95" s="6"/>
      <c r="Q95" s="32"/>
      <c r="R95" s="56"/>
      <c r="S95" s="32"/>
      <c r="T95" s="57"/>
      <c r="U95" s="58"/>
      <c r="V95" s="58"/>
      <c r="W95" s="65">
        <f t="shared" si="2"/>
        <v>243421.53999999998</v>
      </c>
    </row>
    <row r="96" spans="1:23">
      <c r="A96" s="3">
        <v>66</v>
      </c>
      <c r="B96" s="7" t="s">
        <v>29</v>
      </c>
      <c r="C96" s="91">
        <v>15</v>
      </c>
      <c r="D96" s="7" t="s">
        <v>11</v>
      </c>
      <c r="E96" s="2" t="s">
        <v>45</v>
      </c>
      <c r="F96" s="91">
        <v>1500</v>
      </c>
      <c r="G96" s="28">
        <v>886674</v>
      </c>
      <c r="H96" s="3">
        <v>677787</v>
      </c>
      <c r="I96" s="28">
        <v>208887</v>
      </c>
      <c r="J96" s="1">
        <f>F96*'[1]единицы стоимость КР'!$D$8*1.1</f>
        <v>891825.00000000012</v>
      </c>
      <c r="K96" s="1">
        <v>677787</v>
      </c>
      <c r="L96" s="1">
        <v>214038</v>
      </c>
      <c r="M96" s="91">
        <v>1005</v>
      </c>
      <c r="N96" s="96">
        <v>870359.6</v>
      </c>
      <c r="O96" s="62">
        <v>208886.31</v>
      </c>
      <c r="P96" s="6"/>
      <c r="Q96" s="32"/>
      <c r="R96" s="56"/>
      <c r="S96" s="32"/>
      <c r="T96" s="57"/>
      <c r="U96" s="58"/>
      <c r="V96" s="58"/>
      <c r="W96" s="65">
        <f t="shared" si="2"/>
        <v>661473.29</v>
      </c>
    </row>
    <row r="97" spans="1:23">
      <c r="A97" s="3">
        <v>67</v>
      </c>
      <c r="B97" s="7" t="s">
        <v>29</v>
      </c>
      <c r="C97" s="91">
        <v>16</v>
      </c>
      <c r="D97" s="7" t="s">
        <v>44</v>
      </c>
      <c r="E97" s="2" t="s">
        <v>27</v>
      </c>
      <c r="F97" s="91">
        <v>400</v>
      </c>
      <c r="G97" s="28">
        <v>369187</v>
      </c>
      <c r="H97" s="3">
        <v>289807.23200000002</v>
      </c>
      <c r="I97" s="28">
        <f>G97-H97</f>
        <v>79379.767999999982</v>
      </c>
      <c r="J97" s="1">
        <f>F97*'[1]единицы стоимость КР'!$D$6*1.1</f>
        <v>408179.20000000001</v>
      </c>
      <c r="K97" s="1">
        <v>289807.23200000002</v>
      </c>
      <c r="L97" s="1">
        <v>118371.96799999999</v>
      </c>
      <c r="M97" s="91">
        <v>283</v>
      </c>
      <c r="N97" s="96">
        <v>273719.36</v>
      </c>
      <c r="O97" s="62">
        <f>L97/J97*N97</f>
        <v>79378.614399999991</v>
      </c>
      <c r="P97" s="6"/>
      <c r="Q97" s="32"/>
      <c r="R97" s="56"/>
      <c r="S97" s="32"/>
      <c r="T97" s="57"/>
      <c r="U97" s="58"/>
      <c r="V97" s="58"/>
      <c r="W97" s="65">
        <f t="shared" si="2"/>
        <v>194340.74559999999</v>
      </c>
    </row>
    <row r="98" spans="1:23" ht="21">
      <c r="A98" s="3">
        <v>68</v>
      </c>
      <c r="B98" s="7" t="s">
        <v>29</v>
      </c>
      <c r="C98" s="91" t="s">
        <v>30</v>
      </c>
      <c r="D98" s="7" t="s">
        <v>24</v>
      </c>
      <c r="E98" s="2" t="s">
        <v>45</v>
      </c>
      <c r="F98" s="91">
        <v>255</v>
      </c>
      <c r="G98" s="28">
        <v>312272</v>
      </c>
      <c r="H98" s="3">
        <v>70338</v>
      </c>
      <c r="I98" s="28">
        <v>241934</v>
      </c>
      <c r="J98" s="1">
        <v>402500</v>
      </c>
      <c r="K98" s="1">
        <v>89814</v>
      </c>
      <c r="L98" s="1">
        <v>312686</v>
      </c>
      <c r="M98" s="91">
        <v>255</v>
      </c>
      <c r="N98" s="96">
        <v>312272</v>
      </c>
      <c r="O98" s="62">
        <v>241698</v>
      </c>
      <c r="P98" s="6"/>
      <c r="Q98" s="31">
        <f>G98*0.8</f>
        <v>249817.60000000001</v>
      </c>
      <c r="R98" s="72">
        <f>Q98-S98</f>
        <v>56270.399999999994</v>
      </c>
      <c r="S98" s="34">
        <f>I98*0.8</f>
        <v>193547.2</v>
      </c>
      <c r="T98" s="73">
        <f>G98-Q98</f>
        <v>62454.399999999994</v>
      </c>
      <c r="U98" s="28">
        <f>T98-V98</f>
        <v>14067.600000000006</v>
      </c>
      <c r="V98" s="38">
        <f>I98-S98</f>
        <v>48386.799999999988</v>
      </c>
      <c r="W98" s="65">
        <f t="shared" si="2"/>
        <v>70574</v>
      </c>
    </row>
    <row r="99" spans="1:23" ht="21" hidden="1">
      <c r="A99" s="3">
        <v>94</v>
      </c>
      <c r="B99" s="7" t="s">
        <v>29</v>
      </c>
      <c r="C99" s="91">
        <v>3</v>
      </c>
      <c r="D99" s="7" t="s">
        <v>28</v>
      </c>
      <c r="E99" s="2" t="s">
        <v>27</v>
      </c>
      <c r="F99" s="91">
        <v>50</v>
      </c>
      <c r="G99" s="28">
        <f t="shared" si="3"/>
        <v>20495</v>
      </c>
      <c r="H99" s="3">
        <v>20495</v>
      </c>
      <c r="I99" s="28">
        <f>L99-Q99</f>
        <v>0</v>
      </c>
      <c r="J99" s="1">
        <v>20495</v>
      </c>
      <c r="K99" s="1">
        <v>20495</v>
      </c>
      <c r="L99" s="1"/>
      <c r="M99" s="91"/>
      <c r="N99" s="96"/>
      <c r="O99" s="62"/>
      <c r="P99" s="6"/>
      <c r="Q99" s="32"/>
      <c r="R99" s="56"/>
      <c r="S99" s="32"/>
      <c r="T99" s="57"/>
      <c r="U99" s="58"/>
      <c r="V99" s="58"/>
      <c r="W99" s="65">
        <f t="shared" si="2"/>
        <v>0</v>
      </c>
    </row>
    <row r="100" spans="1:23" ht="21" hidden="1">
      <c r="A100" s="3">
        <v>95</v>
      </c>
      <c r="B100" s="7" t="s">
        <v>29</v>
      </c>
      <c r="C100" s="91">
        <v>3</v>
      </c>
      <c r="D100" s="7" t="s">
        <v>28</v>
      </c>
      <c r="E100" s="2"/>
      <c r="F100" s="91"/>
      <c r="G100" s="28">
        <v>19894.48</v>
      </c>
      <c r="H100" s="28">
        <v>19894.48</v>
      </c>
      <c r="I100" s="28"/>
      <c r="J100" s="1"/>
      <c r="K100" s="1"/>
      <c r="L100" s="1"/>
      <c r="M100" s="91"/>
      <c r="N100" s="96"/>
      <c r="O100" s="62"/>
      <c r="P100" s="6"/>
      <c r="Q100" s="32"/>
      <c r="R100" s="56"/>
      <c r="S100" s="32"/>
      <c r="T100" s="57"/>
      <c r="U100" s="58"/>
      <c r="V100" s="58"/>
      <c r="W100" s="65">
        <f t="shared" si="2"/>
        <v>0</v>
      </c>
    </row>
    <row r="101" spans="1:23">
      <c r="A101" s="3">
        <v>69</v>
      </c>
      <c r="B101" s="7" t="s">
        <v>29</v>
      </c>
      <c r="C101" s="91">
        <v>12</v>
      </c>
      <c r="D101" s="7" t="s">
        <v>39</v>
      </c>
      <c r="E101" s="2" t="s">
        <v>27</v>
      </c>
      <c r="F101" s="91">
        <v>80</v>
      </c>
      <c r="G101" s="28">
        <v>83614</v>
      </c>
      <c r="H101" s="3">
        <v>69100</v>
      </c>
      <c r="I101" s="28">
        <v>14514</v>
      </c>
      <c r="J101" s="1">
        <v>90200</v>
      </c>
      <c r="K101" s="1">
        <v>69100</v>
      </c>
      <c r="L101" s="1">
        <v>21100</v>
      </c>
      <c r="M101" s="91">
        <v>79.5</v>
      </c>
      <c r="N101" s="96">
        <v>68573.179999999993</v>
      </c>
      <c r="O101" s="62">
        <v>14235.25</v>
      </c>
      <c r="P101" s="6"/>
      <c r="Q101" s="32"/>
      <c r="R101" s="56"/>
      <c r="S101" s="32"/>
      <c r="T101" s="57"/>
      <c r="U101" s="58"/>
      <c r="V101" s="58"/>
      <c r="W101" s="65">
        <f t="shared" si="2"/>
        <v>54337.929999999993</v>
      </c>
    </row>
    <row r="102" spans="1:23" ht="21" hidden="1">
      <c r="A102" s="3">
        <v>97</v>
      </c>
      <c r="B102" s="7" t="s">
        <v>29</v>
      </c>
      <c r="C102" s="91">
        <v>24</v>
      </c>
      <c r="D102" s="7" t="s">
        <v>28</v>
      </c>
      <c r="E102" s="2" t="s">
        <v>27</v>
      </c>
      <c r="F102" s="91">
        <v>220</v>
      </c>
      <c r="G102" s="28">
        <f t="shared" si="3"/>
        <v>90188</v>
      </c>
      <c r="H102" s="3">
        <v>90188</v>
      </c>
      <c r="I102" s="28"/>
      <c r="J102" s="1">
        <v>90188</v>
      </c>
      <c r="K102" s="1">
        <v>90188</v>
      </c>
      <c r="L102" s="1"/>
      <c r="M102" s="91"/>
      <c r="N102" s="96"/>
      <c r="O102" s="62"/>
      <c r="P102" s="6"/>
      <c r="Q102" s="32"/>
      <c r="R102" s="56"/>
      <c r="S102" s="32"/>
      <c r="T102" s="57"/>
      <c r="U102" s="58"/>
      <c r="V102" s="58"/>
      <c r="W102" s="65">
        <f t="shared" si="2"/>
        <v>0</v>
      </c>
    </row>
    <row r="103" spans="1:23" ht="21" hidden="1">
      <c r="A103" s="3">
        <v>98</v>
      </c>
      <c r="B103" s="7" t="s">
        <v>29</v>
      </c>
      <c r="C103" s="91">
        <v>24</v>
      </c>
      <c r="D103" s="7" t="s">
        <v>28</v>
      </c>
      <c r="E103" s="2"/>
      <c r="F103" s="91"/>
      <c r="G103" s="28">
        <v>87535.62</v>
      </c>
      <c r="H103" s="28">
        <v>87535.62</v>
      </c>
      <c r="I103" s="28"/>
      <c r="J103" s="1"/>
      <c r="K103" s="1"/>
      <c r="L103" s="1"/>
      <c r="M103" s="91"/>
      <c r="N103" s="96"/>
      <c r="O103" s="62"/>
      <c r="P103" s="6"/>
      <c r="Q103" s="32"/>
      <c r="R103" s="56"/>
      <c r="S103" s="32"/>
      <c r="T103" s="57"/>
      <c r="U103" s="58"/>
      <c r="V103" s="58"/>
      <c r="W103" s="65">
        <f t="shared" si="2"/>
        <v>0</v>
      </c>
    </row>
    <row r="104" spans="1:23">
      <c r="A104" s="3">
        <v>70</v>
      </c>
      <c r="B104" s="7" t="s">
        <v>19</v>
      </c>
      <c r="C104" s="91">
        <v>29</v>
      </c>
      <c r="D104" s="7" t="s">
        <v>9</v>
      </c>
      <c r="E104" s="2" t="s">
        <v>45</v>
      </c>
      <c r="F104" s="91">
        <v>198</v>
      </c>
      <c r="G104" s="28">
        <v>213127</v>
      </c>
      <c r="H104" s="3"/>
      <c r="I104" s="28">
        <v>213127</v>
      </c>
      <c r="J104" s="1">
        <v>232000</v>
      </c>
      <c r="K104" s="1"/>
      <c r="L104" s="1">
        <v>232000</v>
      </c>
      <c r="M104" s="91">
        <v>198</v>
      </c>
      <c r="N104" s="96">
        <v>213126.43</v>
      </c>
      <c r="O104" s="62">
        <v>213126.43</v>
      </c>
      <c r="P104" s="6"/>
      <c r="Q104" s="32"/>
      <c r="R104" s="56"/>
      <c r="S104" s="32"/>
      <c r="T104" s="57"/>
      <c r="U104" s="58"/>
      <c r="V104" s="58"/>
      <c r="W104" s="65">
        <f t="shared" si="2"/>
        <v>0</v>
      </c>
    </row>
    <row r="105" spans="1:23">
      <c r="A105" s="3">
        <v>71</v>
      </c>
      <c r="B105" s="7" t="s">
        <v>19</v>
      </c>
      <c r="C105" s="91" t="s">
        <v>58</v>
      </c>
      <c r="D105" s="7" t="s">
        <v>11</v>
      </c>
      <c r="E105" s="2" t="s">
        <v>45</v>
      </c>
      <c r="F105" s="91">
        <v>811</v>
      </c>
      <c r="G105" s="28">
        <v>244993</v>
      </c>
      <c r="H105" s="3">
        <v>199179</v>
      </c>
      <c r="I105" s="28">
        <v>45814</v>
      </c>
      <c r="J105" s="1">
        <v>244991</v>
      </c>
      <c r="K105" s="1">
        <v>199178</v>
      </c>
      <c r="L105" s="1">
        <v>45813</v>
      </c>
      <c r="M105" s="91">
        <v>701</v>
      </c>
      <c r="N105" s="96">
        <v>244990.63</v>
      </c>
      <c r="O105" s="62">
        <v>45813.25</v>
      </c>
      <c r="P105" s="6"/>
      <c r="Q105" s="32"/>
      <c r="R105" s="56"/>
      <c r="S105" s="32"/>
      <c r="T105" s="57"/>
      <c r="U105" s="58"/>
      <c r="V105" s="58"/>
      <c r="W105" s="65">
        <f t="shared" si="2"/>
        <v>199177.38</v>
      </c>
    </row>
    <row r="106" spans="1:23" ht="21" hidden="1">
      <c r="A106" s="3">
        <v>101</v>
      </c>
      <c r="B106" s="7" t="s">
        <v>19</v>
      </c>
      <c r="C106" s="91" t="s">
        <v>111</v>
      </c>
      <c r="D106" s="7" t="s">
        <v>28</v>
      </c>
      <c r="E106" s="2" t="s">
        <v>27</v>
      </c>
      <c r="F106" s="91">
        <v>50</v>
      </c>
      <c r="G106" s="28">
        <f t="shared" si="3"/>
        <v>20495</v>
      </c>
      <c r="H106" s="3">
        <v>20495</v>
      </c>
      <c r="I106" s="28"/>
      <c r="J106" s="1">
        <v>20495</v>
      </c>
      <c r="K106" s="1">
        <v>20495</v>
      </c>
      <c r="L106" s="1"/>
      <c r="M106" s="91"/>
      <c r="N106" s="96"/>
      <c r="O106" s="62"/>
      <c r="P106" s="6"/>
      <c r="Q106" s="32"/>
      <c r="R106" s="56"/>
      <c r="S106" s="32"/>
      <c r="T106" s="57"/>
      <c r="U106" s="58"/>
      <c r="V106" s="58"/>
      <c r="W106" s="65">
        <f t="shared" si="2"/>
        <v>0</v>
      </c>
    </row>
    <row r="107" spans="1:23" ht="21" hidden="1">
      <c r="A107" s="3">
        <v>102</v>
      </c>
      <c r="B107" s="7" t="s">
        <v>19</v>
      </c>
      <c r="C107" s="91" t="s">
        <v>111</v>
      </c>
      <c r="D107" s="7" t="s">
        <v>28</v>
      </c>
      <c r="E107" s="2"/>
      <c r="F107" s="91"/>
      <c r="G107" s="28">
        <v>19894.48</v>
      </c>
      <c r="H107" s="28">
        <v>19894.48</v>
      </c>
      <c r="I107" s="28"/>
      <c r="J107" s="1"/>
      <c r="K107" s="1"/>
      <c r="L107" s="1"/>
      <c r="M107" s="91"/>
      <c r="N107" s="96"/>
      <c r="O107" s="62"/>
      <c r="P107" s="6"/>
      <c r="Q107" s="32"/>
      <c r="R107" s="56"/>
      <c r="S107" s="32"/>
      <c r="T107" s="57"/>
      <c r="U107" s="58"/>
      <c r="V107" s="58"/>
      <c r="W107" s="65">
        <f t="shared" si="2"/>
        <v>0</v>
      </c>
    </row>
    <row r="108" spans="1:23" ht="21">
      <c r="A108" s="3">
        <v>72</v>
      </c>
      <c r="B108" s="7" t="s">
        <v>19</v>
      </c>
      <c r="C108" s="91" t="s">
        <v>69</v>
      </c>
      <c r="D108" s="7" t="s">
        <v>28</v>
      </c>
      <c r="E108" s="2" t="s">
        <v>27</v>
      </c>
      <c r="F108" s="91">
        <v>1320</v>
      </c>
      <c r="G108" s="28">
        <f t="shared" si="3"/>
        <v>326000</v>
      </c>
      <c r="H108" s="3">
        <v>326000</v>
      </c>
      <c r="I108" s="28"/>
      <c r="J108" s="1">
        <v>326000</v>
      </c>
      <c r="K108" s="1">
        <v>326000</v>
      </c>
      <c r="L108" s="1"/>
      <c r="M108" s="91">
        <v>746</v>
      </c>
      <c r="N108" s="96">
        <v>324462.52</v>
      </c>
      <c r="O108" s="62"/>
      <c r="P108" s="6"/>
      <c r="Q108" s="32"/>
      <c r="R108" s="56"/>
      <c r="S108" s="32"/>
      <c r="T108" s="57"/>
      <c r="U108" s="58"/>
      <c r="V108" s="58"/>
      <c r="W108" s="65">
        <f t="shared" si="2"/>
        <v>324462.52</v>
      </c>
    </row>
    <row r="109" spans="1:23" ht="21" hidden="1">
      <c r="A109" s="3">
        <v>104</v>
      </c>
      <c r="B109" s="7" t="s">
        <v>19</v>
      </c>
      <c r="C109" s="91">
        <v>9</v>
      </c>
      <c r="D109" s="7" t="s">
        <v>28</v>
      </c>
      <c r="E109" s="2" t="s">
        <v>27</v>
      </c>
      <c r="F109" s="91">
        <v>300</v>
      </c>
      <c r="G109" s="28">
        <f t="shared" si="3"/>
        <v>106632</v>
      </c>
      <c r="H109" s="3">
        <v>106632</v>
      </c>
      <c r="I109" s="28"/>
      <c r="J109" s="1">
        <v>106632</v>
      </c>
      <c r="K109" s="1">
        <v>106632</v>
      </c>
      <c r="L109" s="1"/>
      <c r="M109" s="91"/>
      <c r="N109" s="96"/>
      <c r="O109" s="62"/>
      <c r="P109" s="6"/>
      <c r="Q109" s="32"/>
      <c r="R109" s="56"/>
      <c r="S109" s="32"/>
      <c r="T109" s="57"/>
      <c r="U109" s="58"/>
      <c r="V109" s="58"/>
      <c r="W109" s="65">
        <f t="shared" si="2"/>
        <v>0</v>
      </c>
    </row>
    <row r="110" spans="1:23" ht="21" hidden="1">
      <c r="A110" s="3">
        <v>105</v>
      </c>
      <c r="B110" s="7" t="s">
        <v>19</v>
      </c>
      <c r="C110" s="91" t="s">
        <v>127</v>
      </c>
      <c r="D110" s="7" t="s">
        <v>28</v>
      </c>
      <c r="E110" s="2" t="s">
        <v>27</v>
      </c>
      <c r="F110" s="91">
        <v>300</v>
      </c>
      <c r="G110" s="28">
        <f t="shared" si="3"/>
        <v>106632</v>
      </c>
      <c r="H110" s="3">
        <v>106632</v>
      </c>
      <c r="I110" s="28"/>
      <c r="J110" s="1">
        <v>106632</v>
      </c>
      <c r="K110" s="1">
        <v>106632</v>
      </c>
      <c r="L110" s="1"/>
      <c r="M110" s="91"/>
      <c r="N110" s="96"/>
      <c r="O110" s="62"/>
      <c r="P110" s="6"/>
      <c r="Q110" s="32"/>
      <c r="R110" s="56"/>
      <c r="S110" s="32"/>
      <c r="T110" s="57"/>
      <c r="U110" s="58"/>
      <c r="V110" s="58"/>
      <c r="W110" s="65">
        <f t="shared" si="2"/>
        <v>0</v>
      </c>
    </row>
    <row r="111" spans="1:23" ht="21" hidden="1">
      <c r="A111" s="3">
        <v>106</v>
      </c>
      <c r="B111" s="7" t="s">
        <v>19</v>
      </c>
      <c r="C111" s="91" t="s">
        <v>127</v>
      </c>
      <c r="D111" s="7" t="s">
        <v>28</v>
      </c>
      <c r="E111" s="2"/>
      <c r="F111" s="91"/>
      <c r="G111" s="28">
        <v>65572</v>
      </c>
      <c r="H111" s="28">
        <v>65572</v>
      </c>
      <c r="I111" s="28"/>
      <c r="J111" s="1"/>
      <c r="K111" s="1"/>
      <c r="L111" s="1"/>
      <c r="M111" s="91"/>
      <c r="N111" s="96"/>
      <c r="O111" s="62"/>
      <c r="P111" s="6"/>
      <c r="Q111" s="32"/>
      <c r="R111" s="56"/>
      <c r="S111" s="32"/>
      <c r="T111" s="57"/>
      <c r="U111" s="58"/>
      <c r="V111" s="58"/>
      <c r="W111" s="65">
        <f t="shared" si="2"/>
        <v>0</v>
      </c>
    </row>
    <row r="112" spans="1:23">
      <c r="A112" s="3">
        <v>73</v>
      </c>
      <c r="B112" s="7" t="s">
        <v>19</v>
      </c>
      <c r="C112" s="91">
        <v>24</v>
      </c>
      <c r="D112" s="7" t="s">
        <v>84</v>
      </c>
      <c r="E112" s="2" t="s">
        <v>51</v>
      </c>
      <c r="F112" s="91">
        <v>144</v>
      </c>
      <c r="G112" s="28">
        <f t="shared" si="3"/>
        <v>94495</v>
      </c>
      <c r="H112" s="3">
        <v>94495</v>
      </c>
      <c r="I112" s="28"/>
      <c r="J112" s="1">
        <v>94495</v>
      </c>
      <c r="K112" s="1">
        <v>94495</v>
      </c>
      <c r="L112" s="1"/>
      <c r="M112" s="91">
        <v>144</v>
      </c>
      <c r="N112" s="96">
        <v>113026.61</v>
      </c>
      <c r="O112" s="62"/>
      <c r="P112" s="6"/>
      <c r="Q112" s="32"/>
      <c r="R112" s="56"/>
      <c r="S112" s="32"/>
      <c r="T112" s="57"/>
      <c r="U112" s="58"/>
      <c r="V112" s="58"/>
      <c r="W112" s="65">
        <f t="shared" si="2"/>
        <v>113026.61</v>
      </c>
    </row>
    <row r="113" spans="1:23">
      <c r="A113" s="3">
        <v>74</v>
      </c>
      <c r="B113" s="7" t="s">
        <v>75</v>
      </c>
      <c r="C113" s="91">
        <v>24</v>
      </c>
      <c r="D113" s="9" t="s">
        <v>76</v>
      </c>
      <c r="E113" s="2" t="s">
        <v>51</v>
      </c>
      <c r="F113" s="91">
        <v>216</v>
      </c>
      <c r="G113" s="28">
        <f t="shared" si="3"/>
        <v>137808</v>
      </c>
      <c r="H113" s="3">
        <v>137808</v>
      </c>
      <c r="I113" s="28"/>
      <c r="J113" s="1">
        <f>F113*'[1]единицы стоимость КР'!$D$14*1.1</f>
        <v>137808</v>
      </c>
      <c r="K113" s="1">
        <v>137808</v>
      </c>
      <c r="L113" s="1"/>
      <c r="M113" s="91">
        <v>216</v>
      </c>
      <c r="N113" s="96">
        <v>136703.59</v>
      </c>
      <c r="O113" s="62"/>
      <c r="P113" s="6"/>
      <c r="Q113" s="32"/>
      <c r="R113" s="56"/>
      <c r="S113" s="32"/>
      <c r="T113" s="57"/>
      <c r="U113" s="58"/>
      <c r="V113" s="58"/>
      <c r="W113" s="65">
        <f t="shared" si="2"/>
        <v>136703.59</v>
      </c>
    </row>
    <row r="114" spans="1:23">
      <c r="A114" s="3">
        <v>75</v>
      </c>
      <c r="B114" s="7" t="s">
        <v>59</v>
      </c>
      <c r="C114" s="91">
        <v>1</v>
      </c>
      <c r="D114" s="7" t="s">
        <v>11</v>
      </c>
      <c r="E114" s="2" t="s">
        <v>45</v>
      </c>
      <c r="F114" s="91">
        <v>1144</v>
      </c>
      <c r="G114" s="28">
        <v>676782</v>
      </c>
      <c r="H114" s="3">
        <v>635274.29680000013</v>
      </c>
      <c r="I114" s="28">
        <v>41508</v>
      </c>
      <c r="J114" s="1">
        <f>F114*'[1]единицы стоимость КР'!$D$8*1.1</f>
        <v>680165.20000000007</v>
      </c>
      <c r="K114" s="1">
        <v>635274.29680000013</v>
      </c>
      <c r="L114" s="1">
        <v>44890.903200000001</v>
      </c>
      <c r="M114" s="91">
        <v>1362</v>
      </c>
      <c r="N114" s="96">
        <v>628904.98</v>
      </c>
      <c r="O114" s="62">
        <v>41507.730000000003</v>
      </c>
      <c r="P114" s="6"/>
      <c r="Q114" s="32"/>
      <c r="R114" s="56"/>
      <c r="S114" s="32"/>
      <c r="T114" s="57"/>
      <c r="U114" s="58"/>
      <c r="V114" s="58"/>
      <c r="W114" s="65">
        <f t="shared" si="2"/>
        <v>587397.25</v>
      </c>
    </row>
    <row r="115" spans="1:23" ht="21">
      <c r="A115" s="3">
        <v>76</v>
      </c>
      <c r="B115" s="7" t="s">
        <v>70</v>
      </c>
      <c r="C115" s="91">
        <v>1</v>
      </c>
      <c r="D115" s="7" t="s">
        <v>28</v>
      </c>
      <c r="E115" s="2" t="s">
        <v>27</v>
      </c>
      <c r="F115" s="91">
        <v>900</v>
      </c>
      <c r="G115" s="28">
        <v>411148</v>
      </c>
      <c r="H115" s="3">
        <v>411148</v>
      </c>
      <c r="I115" s="28"/>
      <c r="J115" s="1">
        <v>411148</v>
      </c>
      <c r="K115" s="1">
        <v>411148</v>
      </c>
      <c r="L115" s="1"/>
      <c r="M115" s="91">
        <v>966</v>
      </c>
      <c r="N115" s="96">
        <v>410953.08</v>
      </c>
      <c r="O115" s="62"/>
      <c r="P115" s="6"/>
      <c r="Q115" s="32"/>
      <c r="R115" s="56"/>
      <c r="S115" s="32"/>
      <c r="T115" s="57"/>
      <c r="U115" s="58"/>
      <c r="V115" s="58"/>
      <c r="W115" s="65">
        <f t="shared" si="2"/>
        <v>410953.08</v>
      </c>
    </row>
    <row r="116" spans="1:23" ht="21">
      <c r="A116" s="3">
        <v>77</v>
      </c>
      <c r="B116" s="7" t="s">
        <v>60</v>
      </c>
      <c r="C116" s="91">
        <v>2</v>
      </c>
      <c r="D116" s="7" t="s">
        <v>28</v>
      </c>
      <c r="E116" s="2" t="s">
        <v>27</v>
      </c>
      <c r="F116" s="91">
        <v>1455</v>
      </c>
      <c r="G116" s="28">
        <f t="shared" si="3"/>
        <v>509250</v>
      </c>
      <c r="H116" s="3">
        <v>509250</v>
      </c>
      <c r="I116" s="28"/>
      <c r="J116" s="1">
        <v>509250</v>
      </c>
      <c r="K116" s="1">
        <v>509250</v>
      </c>
      <c r="L116" s="1"/>
      <c r="M116" s="91">
        <v>691.8</v>
      </c>
      <c r="N116" s="96">
        <v>453318.42</v>
      </c>
      <c r="O116" s="62"/>
      <c r="P116" s="6"/>
      <c r="Q116" s="32"/>
      <c r="R116" s="56"/>
      <c r="S116" s="32"/>
      <c r="T116" s="57"/>
      <c r="U116" s="58"/>
      <c r="V116" s="58"/>
      <c r="W116" s="65">
        <f t="shared" si="2"/>
        <v>453318.42</v>
      </c>
    </row>
    <row r="117" spans="1:23" ht="21">
      <c r="A117" s="3">
        <v>78</v>
      </c>
      <c r="B117" s="7" t="s">
        <v>60</v>
      </c>
      <c r="C117" s="91">
        <v>6</v>
      </c>
      <c r="D117" s="7" t="s">
        <v>112</v>
      </c>
      <c r="E117" s="2" t="s">
        <v>27</v>
      </c>
      <c r="F117" s="91">
        <v>1000</v>
      </c>
      <c r="G117" s="28">
        <f t="shared" si="3"/>
        <v>350000</v>
      </c>
      <c r="H117" s="3">
        <v>350000</v>
      </c>
      <c r="I117" s="28"/>
      <c r="J117" s="1">
        <v>350000</v>
      </c>
      <c r="K117" s="1">
        <v>350000</v>
      </c>
      <c r="L117" s="1"/>
      <c r="M117" s="91">
        <v>754</v>
      </c>
      <c r="N117" s="96">
        <v>354663.66</v>
      </c>
      <c r="O117" s="62"/>
      <c r="P117" s="6"/>
      <c r="Q117" s="32"/>
      <c r="R117" s="56"/>
      <c r="S117" s="32"/>
      <c r="T117" s="57"/>
      <c r="U117" s="58"/>
      <c r="V117" s="58"/>
      <c r="W117" s="65">
        <f t="shared" si="2"/>
        <v>354663.66</v>
      </c>
    </row>
    <row r="118" spans="1:23" ht="21">
      <c r="A118" s="3">
        <v>79</v>
      </c>
      <c r="B118" s="7" t="s">
        <v>60</v>
      </c>
      <c r="C118" s="91">
        <v>9</v>
      </c>
      <c r="D118" s="7" t="s">
        <v>28</v>
      </c>
      <c r="E118" s="2" t="s">
        <v>27</v>
      </c>
      <c r="F118" s="91">
        <v>1000</v>
      </c>
      <c r="G118" s="28">
        <f t="shared" si="3"/>
        <v>350000</v>
      </c>
      <c r="H118" s="3">
        <v>350000</v>
      </c>
      <c r="I118" s="28"/>
      <c r="J118" s="1">
        <v>350000</v>
      </c>
      <c r="K118" s="1">
        <v>350000</v>
      </c>
      <c r="L118" s="1"/>
      <c r="M118" s="91">
        <v>865</v>
      </c>
      <c r="N118" s="96">
        <v>348285</v>
      </c>
      <c r="O118" s="62"/>
      <c r="P118" s="6"/>
      <c r="Q118" s="32"/>
      <c r="R118" s="56"/>
      <c r="S118" s="32"/>
      <c r="T118" s="57"/>
      <c r="U118" s="58"/>
      <c r="V118" s="58"/>
      <c r="W118" s="65">
        <f t="shared" si="2"/>
        <v>348285</v>
      </c>
    </row>
    <row r="119" spans="1:23">
      <c r="A119" s="3">
        <v>80</v>
      </c>
      <c r="B119" s="7" t="s">
        <v>60</v>
      </c>
      <c r="C119" s="91" t="s">
        <v>61</v>
      </c>
      <c r="D119" s="7" t="s">
        <v>11</v>
      </c>
      <c r="E119" s="2" t="s">
        <v>45</v>
      </c>
      <c r="F119" s="91">
        <v>1004</v>
      </c>
      <c r="G119" s="28">
        <v>595931</v>
      </c>
      <c r="H119" s="3">
        <v>403523.46320000006</v>
      </c>
      <c r="I119" s="28">
        <v>192408</v>
      </c>
      <c r="J119" s="1">
        <f>F119*'[1]единицы стоимость КР'!$D$8*1.1</f>
        <v>596928.20000000007</v>
      </c>
      <c r="K119" s="1">
        <v>403523.46320000006</v>
      </c>
      <c r="L119" s="1">
        <v>193404.73680000001</v>
      </c>
      <c r="M119" s="91">
        <v>1280</v>
      </c>
      <c r="N119" s="96">
        <v>593850</v>
      </c>
      <c r="O119" s="62">
        <v>192407.4</v>
      </c>
      <c r="P119" s="6"/>
      <c r="Q119" s="32"/>
      <c r="R119" s="56"/>
      <c r="S119" s="32"/>
      <c r="T119" s="57"/>
      <c r="U119" s="58"/>
      <c r="V119" s="58"/>
      <c r="W119" s="65">
        <f t="shared" si="2"/>
        <v>401442.6</v>
      </c>
    </row>
    <row r="120" spans="1:23" ht="21" hidden="1">
      <c r="A120" s="3">
        <v>115</v>
      </c>
      <c r="B120" s="7" t="s">
        <v>60</v>
      </c>
      <c r="C120" s="91" t="s">
        <v>61</v>
      </c>
      <c r="D120" s="7" t="s">
        <v>28</v>
      </c>
      <c r="E120" s="2"/>
      <c r="F120" s="91"/>
      <c r="G120" s="28">
        <v>47746.81</v>
      </c>
      <c r="H120" s="28">
        <v>47746.81</v>
      </c>
      <c r="I120" s="28"/>
      <c r="J120" s="1"/>
      <c r="K120" s="1"/>
      <c r="L120" s="1"/>
      <c r="M120" s="91"/>
      <c r="N120" s="96"/>
      <c r="O120" s="62"/>
      <c r="P120" s="6"/>
      <c r="Q120" s="32"/>
      <c r="R120" s="56"/>
      <c r="S120" s="32"/>
      <c r="T120" s="57"/>
      <c r="U120" s="58"/>
      <c r="V120" s="58"/>
      <c r="W120" s="65">
        <f t="shared" si="2"/>
        <v>0</v>
      </c>
    </row>
    <row r="121" spans="1:23" ht="21">
      <c r="A121" s="3">
        <v>81</v>
      </c>
      <c r="B121" s="7" t="s">
        <v>71</v>
      </c>
      <c r="C121" s="91" t="s">
        <v>72</v>
      </c>
      <c r="D121" s="7" t="s">
        <v>28</v>
      </c>
      <c r="E121" s="2" t="s">
        <v>27</v>
      </c>
      <c r="F121" s="91">
        <v>1000</v>
      </c>
      <c r="G121" s="28">
        <f t="shared" si="3"/>
        <v>350000</v>
      </c>
      <c r="H121" s="3">
        <v>350000</v>
      </c>
      <c r="I121" s="28"/>
      <c r="J121" s="1">
        <v>350000</v>
      </c>
      <c r="K121" s="1">
        <v>350000</v>
      </c>
      <c r="L121" s="1"/>
      <c r="M121" s="91">
        <v>860</v>
      </c>
      <c r="N121" s="96">
        <v>347862.18</v>
      </c>
      <c r="O121" s="62"/>
      <c r="P121" s="6"/>
      <c r="Q121" s="32"/>
      <c r="R121" s="56"/>
      <c r="S121" s="32"/>
      <c r="T121" s="57"/>
      <c r="U121" s="58"/>
      <c r="V121" s="58"/>
      <c r="W121" s="65">
        <f t="shared" si="2"/>
        <v>347862.18</v>
      </c>
    </row>
    <row r="122" spans="1:23" ht="21">
      <c r="A122" s="3">
        <v>82</v>
      </c>
      <c r="B122" s="7" t="s">
        <v>13</v>
      </c>
      <c r="C122" s="91" t="s">
        <v>14</v>
      </c>
      <c r="D122" s="7" t="s">
        <v>15</v>
      </c>
      <c r="E122" s="2" t="s">
        <v>45</v>
      </c>
      <c r="F122" s="91">
        <v>250</v>
      </c>
      <c r="G122" s="28">
        <f t="shared" si="3"/>
        <v>291218</v>
      </c>
      <c r="H122" s="3">
        <v>291218</v>
      </c>
      <c r="I122" s="28"/>
      <c r="J122" s="1">
        <v>291218</v>
      </c>
      <c r="K122" s="1">
        <v>291218</v>
      </c>
      <c r="L122" s="1"/>
      <c r="M122" s="91">
        <v>341</v>
      </c>
      <c r="N122" s="96">
        <v>291217.62</v>
      </c>
      <c r="O122" s="62"/>
      <c r="P122" s="6"/>
      <c r="Q122" s="32"/>
      <c r="R122" s="56"/>
      <c r="S122" s="32"/>
      <c r="T122" s="57"/>
      <c r="U122" s="58"/>
      <c r="V122" s="58"/>
      <c r="W122" s="65">
        <f t="shared" si="2"/>
        <v>291217.62</v>
      </c>
    </row>
    <row r="123" spans="1:23">
      <c r="A123" s="3">
        <v>83</v>
      </c>
      <c r="B123" s="7" t="s">
        <v>13</v>
      </c>
      <c r="C123" s="91">
        <v>12</v>
      </c>
      <c r="D123" s="7" t="s">
        <v>117</v>
      </c>
      <c r="E123" s="2" t="s">
        <v>45</v>
      </c>
      <c r="F123" s="91">
        <v>900</v>
      </c>
      <c r="G123" s="28">
        <v>760000</v>
      </c>
      <c r="H123" s="3">
        <v>760000</v>
      </c>
      <c r="I123" s="28"/>
      <c r="J123" s="1">
        <v>851023</v>
      </c>
      <c r="K123" s="1">
        <v>851023</v>
      </c>
      <c r="L123" s="1"/>
      <c r="M123" s="91">
        <v>176</v>
      </c>
      <c r="N123" s="96">
        <v>772819.19</v>
      </c>
      <c r="O123" s="62"/>
      <c r="P123" s="6"/>
      <c r="Q123" s="32"/>
      <c r="R123" s="56"/>
      <c r="S123" s="32"/>
      <c r="T123" s="57"/>
      <c r="U123" s="58"/>
      <c r="V123" s="58"/>
      <c r="W123" s="65">
        <f t="shared" si="2"/>
        <v>772819.19</v>
      </c>
    </row>
    <row r="124" spans="1:23" ht="21">
      <c r="A124" s="3">
        <v>84</v>
      </c>
      <c r="B124" s="7" t="s">
        <v>13</v>
      </c>
      <c r="C124" s="91">
        <v>12</v>
      </c>
      <c r="D124" s="7" t="s">
        <v>136</v>
      </c>
      <c r="E124" s="2" t="s">
        <v>27</v>
      </c>
      <c r="F124" s="91"/>
      <c r="G124" s="28">
        <v>91023</v>
      </c>
      <c r="H124" s="3">
        <v>91023</v>
      </c>
      <c r="I124" s="28"/>
      <c r="J124" s="1"/>
      <c r="K124" s="1"/>
      <c r="L124" s="1"/>
      <c r="M124" s="91">
        <v>56</v>
      </c>
      <c r="N124" s="96">
        <v>91022.75</v>
      </c>
      <c r="O124" s="62"/>
      <c r="P124" s="6"/>
      <c r="Q124" s="32"/>
      <c r="R124" s="56"/>
      <c r="S124" s="32"/>
      <c r="T124" s="57"/>
      <c r="U124" s="58"/>
      <c r="V124" s="58"/>
      <c r="W124" s="65">
        <f t="shared" si="2"/>
        <v>91022.75</v>
      </c>
    </row>
    <row r="125" spans="1:23">
      <c r="A125" s="3">
        <v>85</v>
      </c>
      <c r="B125" s="7" t="s">
        <v>13</v>
      </c>
      <c r="C125" s="91">
        <v>24</v>
      </c>
      <c r="D125" s="7" t="s">
        <v>44</v>
      </c>
      <c r="E125" s="2" t="s">
        <v>27</v>
      </c>
      <c r="F125" s="91">
        <v>200</v>
      </c>
      <c r="G125" s="28">
        <v>194750</v>
      </c>
      <c r="H125" s="3">
        <v>152659.0208</v>
      </c>
      <c r="I125" s="28">
        <f>G125-H125</f>
        <v>42090.979200000002</v>
      </c>
      <c r="J125" s="1">
        <f>F125*'[1]единицы стоимость КР'!$D$6*1.1</f>
        <v>204089.60000000001</v>
      </c>
      <c r="K125" s="1">
        <v>152659.0208</v>
      </c>
      <c r="L125" s="1">
        <v>51430.679199999999</v>
      </c>
      <c r="M125" s="91">
        <v>185.2</v>
      </c>
      <c r="N125" s="96">
        <v>167023.95000000001</v>
      </c>
      <c r="O125" s="62">
        <v>42091</v>
      </c>
      <c r="P125" s="6"/>
      <c r="Q125" s="32"/>
      <c r="R125" s="56"/>
      <c r="S125" s="32"/>
      <c r="T125" s="57"/>
      <c r="U125" s="58"/>
      <c r="V125" s="58"/>
      <c r="W125" s="65">
        <f t="shared" si="2"/>
        <v>124932.95000000001</v>
      </c>
    </row>
    <row r="126" spans="1:23">
      <c r="A126" s="3">
        <v>86</v>
      </c>
      <c r="B126" s="7" t="s">
        <v>32</v>
      </c>
      <c r="C126" s="91">
        <v>32</v>
      </c>
      <c r="D126" s="7" t="s">
        <v>31</v>
      </c>
      <c r="E126" s="2" t="s">
        <v>51</v>
      </c>
      <c r="F126" s="91">
        <v>1050</v>
      </c>
      <c r="G126" s="28">
        <f t="shared" si="3"/>
        <v>450000</v>
      </c>
      <c r="H126" s="3">
        <v>450000</v>
      </c>
      <c r="I126" s="28"/>
      <c r="J126" s="1">
        <v>450000</v>
      </c>
      <c r="K126" s="1">
        <v>450000</v>
      </c>
      <c r="L126" s="1"/>
      <c r="M126" s="91">
        <v>871</v>
      </c>
      <c r="N126" s="96">
        <v>449980.9</v>
      </c>
      <c r="O126" s="62"/>
      <c r="P126" s="6"/>
      <c r="Q126" s="32"/>
      <c r="R126" s="56"/>
      <c r="S126" s="32"/>
      <c r="T126" s="57"/>
      <c r="U126" s="58"/>
      <c r="V126" s="58"/>
      <c r="W126" s="65">
        <f t="shared" si="2"/>
        <v>449980.9</v>
      </c>
    </row>
    <row r="127" spans="1:23">
      <c r="A127" s="3">
        <v>87</v>
      </c>
      <c r="B127" s="7" t="s">
        <v>32</v>
      </c>
      <c r="C127" s="91">
        <v>37</v>
      </c>
      <c r="D127" s="7" t="s">
        <v>31</v>
      </c>
      <c r="E127" s="2" t="s">
        <v>51</v>
      </c>
      <c r="F127" s="91">
        <v>2314</v>
      </c>
      <c r="G127" s="28">
        <f t="shared" si="3"/>
        <v>791026.97</v>
      </c>
      <c r="H127" s="3">
        <v>791026.97</v>
      </c>
      <c r="I127" s="28"/>
      <c r="J127" s="1">
        <v>791026.97</v>
      </c>
      <c r="K127" s="1">
        <v>791026.97</v>
      </c>
      <c r="L127" s="1"/>
      <c r="M127" s="91">
        <v>2447.1</v>
      </c>
      <c r="N127" s="96">
        <v>791026.97</v>
      </c>
      <c r="O127" s="62"/>
      <c r="P127" s="6"/>
      <c r="Q127" s="32"/>
      <c r="R127" s="56"/>
      <c r="S127" s="32"/>
      <c r="T127" s="57"/>
      <c r="U127" s="58"/>
      <c r="V127" s="58"/>
      <c r="W127" s="65">
        <f t="shared" si="2"/>
        <v>791026.97</v>
      </c>
    </row>
    <row r="128" spans="1:23">
      <c r="A128" s="3">
        <v>88</v>
      </c>
      <c r="B128" s="7" t="s">
        <v>64</v>
      </c>
      <c r="C128" s="91">
        <v>19</v>
      </c>
      <c r="D128" s="7" t="s">
        <v>11</v>
      </c>
      <c r="E128" s="2" t="s">
        <v>45</v>
      </c>
      <c r="F128" s="91">
        <v>900</v>
      </c>
      <c r="G128" s="28">
        <v>551521</v>
      </c>
      <c r="H128" s="3">
        <v>453225.46499999997</v>
      </c>
      <c r="I128" s="28">
        <v>98296</v>
      </c>
      <c r="J128" s="1">
        <f>F128*'[1]единицы стоимость КР'!$D$8*1.1</f>
        <v>535095</v>
      </c>
      <c r="K128" s="1">
        <v>453225.46499999997</v>
      </c>
      <c r="L128" s="1">
        <v>81869.535000000003</v>
      </c>
      <c r="M128" s="91">
        <v>1020</v>
      </c>
      <c r="N128" s="96">
        <v>642454.43000000005</v>
      </c>
      <c r="O128" s="62">
        <v>98295.53</v>
      </c>
      <c r="P128" s="6"/>
      <c r="Q128" s="32"/>
      <c r="R128" s="56"/>
      <c r="S128" s="32"/>
      <c r="T128" s="57"/>
      <c r="U128" s="58"/>
      <c r="V128" s="58"/>
      <c r="W128" s="65">
        <f t="shared" si="2"/>
        <v>544158.9</v>
      </c>
    </row>
    <row r="129" spans="1:23" ht="21" hidden="1">
      <c r="A129" s="3">
        <v>124</v>
      </c>
      <c r="B129" s="7" t="s">
        <v>98</v>
      </c>
      <c r="C129" s="91">
        <v>19</v>
      </c>
      <c r="D129" s="7" t="s">
        <v>28</v>
      </c>
      <c r="E129" s="2" t="s">
        <v>96</v>
      </c>
      <c r="F129" s="91">
        <v>60</v>
      </c>
      <c r="G129" s="28">
        <v>24594</v>
      </c>
      <c r="H129" s="3">
        <v>24594</v>
      </c>
      <c r="I129" s="28"/>
      <c r="J129" s="1">
        <v>24594</v>
      </c>
      <c r="K129" s="1">
        <v>24594</v>
      </c>
      <c r="L129" s="1"/>
      <c r="M129" s="91"/>
      <c r="N129" s="96"/>
      <c r="O129" s="62"/>
      <c r="P129" s="6"/>
      <c r="Q129" s="32"/>
      <c r="R129" s="56"/>
      <c r="S129" s="32"/>
      <c r="T129" s="57"/>
      <c r="U129" s="58"/>
      <c r="V129" s="58"/>
      <c r="W129" s="65">
        <f t="shared" si="2"/>
        <v>0</v>
      </c>
    </row>
    <row r="130" spans="1:23" ht="21" hidden="1">
      <c r="A130" s="3">
        <v>125</v>
      </c>
      <c r="B130" s="7" t="s">
        <v>98</v>
      </c>
      <c r="C130" s="91">
        <v>19</v>
      </c>
      <c r="D130" s="7" t="s">
        <v>28</v>
      </c>
      <c r="E130" s="2"/>
      <c r="F130" s="91"/>
      <c r="G130" s="28">
        <v>23873.11</v>
      </c>
      <c r="H130" s="28">
        <v>23873.11</v>
      </c>
      <c r="I130" s="28"/>
      <c r="J130" s="1"/>
      <c r="K130" s="1"/>
      <c r="L130" s="1"/>
      <c r="M130" s="91"/>
      <c r="N130" s="96"/>
      <c r="O130" s="62"/>
      <c r="P130" s="6"/>
      <c r="Q130" s="32"/>
      <c r="R130" s="56"/>
      <c r="S130" s="32"/>
      <c r="T130" s="57"/>
      <c r="U130" s="58"/>
      <c r="V130" s="58"/>
      <c r="W130" s="65">
        <f t="shared" si="2"/>
        <v>0</v>
      </c>
    </row>
    <row r="131" spans="1:23">
      <c r="A131" s="3">
        <v>89</v>
      </c>
      <c r="B131" s="7" t="s">
        <v>25</v>
      </c>
      <c r="C131" s="91">
        <v>13</v>
      </c>
      <c r="D131" s="7" t="s">
        <v>74</v>
      </c>
      <c r="E131" s="2" t="s">
        <v>27</v>
      </c>
      <c r="F131" s="91">
        <v>100</v>
      </c>
      <c r="G131" s="28">
        <f t="shared" si="3"/>
        <v>112706</v>
      </c>
      <c r="H131" s="3">
        <v>112706</v>
      </c>
      <c r="I131" s="28"/>
      <c r="J131" s="1">
        <v>112706</v>
      </c>
      <c r="K131" s="1">
        <v>112706</v>
      </c>
      <c r="L131" s="1"/>
      <c r="M131" s="91">
        <v>145</v>
      </c>
      <c r="N131" s="96">
        <v>190099.05</v>
      </c>
      <c r="O131" s="62"/>
      <c r="P131" s="6"/>
      <c r="Q131" s="32"/>
      <c r="R131" s="56"/>
      <c r="S131" s="32"/>
      <c r="T131" s="57"/>
      <c r="U131" s="58"/>
      <c r="V131" s="58"/>
      <c r="W131" s="65">
        <f t="shared" si="2"/>
        <v>190099.05</v>
      </c>
    </row>
    <row r="132" spans="1:23" ht="21">
      <c r="A132" s="3">
        <v>90</v>
      </c>
      <c r="B132" s="7" t="s">
        <v>25</v>
      </c>
      <c r="C132" s="91">
        <v>19</v>
      </c>
      <c r="D132" s="7" t="s">
        <v>28</v>
      </c>
      <c r="E132" s="2" t="s">
        <v>27</v>
      </c>
      <c r="F132" s="91">
        <v>600</v>
      </c>
      <c r="G132" s="28">
        <f t="shared" si="3"/>
        <v>210000</v>
      </c>
      <c r="H132" s="3">
        <v>210000</v>
      </c>
      <c r="I132" s="28"/>
      <c r="J132" s="1">
        <v>210000</v>
      </c>
      <c r="K132" s="1">
        <v>210000</v>
      </c>
      <c r="L132" s="1"/>
      <c r="M132" s="91">
        <v>480</v>
      </c>
      <c r="N132" s="96">
        <v>208769.51</v>
      </c>
      <c r="O132" s="62"/>
      <c r="P132" s="6"/>
      <c r="Q132" s="32"/>
      <c r="R132" s="56"/>
      <c r="S132" s="32"/>
      <c r="T132" s="57"/>
      <c r="U132" s="58"/>
      <c r="V132" s="58"/>
      <c r="W132" s="65">
        <f t="shared" si="2"/>
        <v>208769.51</v>
      </c>
    </row>
    <row r="133" spans="1:23">
      <c r="A133" s="3">
        <v>91</v>
      </c>
      <c r="B133" s="7" t="s">
        <v>25</v>
      </c>
      <c r="C133" s="91">
        <v>19</v>
      </c>
      <c r="D133" s="7" t="s">
        <v>31</v>
      </c>
      <c r="E133" s="2" t="s">
        <v>51</v>
      </c>
      <c r="F133" s="91">
        <v>692</v>
      </c>
      <c r="G133" s="28">
        <f t="shared" si="3"/>
        <v>365954.2</v>
      </c>
      <c r="H133" s="3">
        <v>365954.2</v>
      </c>
      <c r="I133" s="28"/>
      <c r="J133" s="1">
        <v>365954.2</v>
      </c>
      <c r="K133" s="1">
        <v>365954.2</v>
      </c>
      <c r="L133" s="1"/>
      <c r="M133" s="91">
        <v>372</v>
      </c>
      <c r="N133" s="96">
        <v>365954.2</v>
      </c>
      <c r="O133" s="62"/>
      <c r="P133" s="6"/>
      <c r="Q133" s="32"/>
      <c r="R133" s="56"/>
      <c r="S133" s="32"/>
      <c r="T133" s="57"/>
      <c r="U133" s="58"/>
      <c r="V133" s="58"/>
      <c r="W133" s="65">
        <f t="shared" si="2"/>
        <v>365954.2</v>
      </c>
    </row>
    <row r="134" spans="1:23" hidden="1">
      <c r="A134" s="3"/>
      <c r="B134" s="7"/>
      <c r="C134" s="91"/>
      <c r="D134" s="27" t="s">
        <v>134</v>
      </c>
      <c r="E134" s="2"/>
      <c r="F134" s="91"/>
      <c r="G134" s="28">
        <v>38739</v>
      </c>
      <c r="H134" s="3">
        <v>38739</v>
      </c>
      <c r="I134" s="28"/>
      <c r="J134" s="1"/>
      <c r="K134" s="1"/>
      <c r="L134" s="1"/>
      <c r="M134" s="91"/>
      <c r="N134" s="96"/>
      <c r="O134" s="62"/>
      <c r="P134" s="6"/>
      <c r="Q134" s="32"/>
      <c r="R134" s="56"/>
      <c r="S134" s="32"/>
      <c r="T134" s="57"/>
      <c r="U134" s="58"/>
      <c r="V134" s="58"/>
      <c r="W134" s="65">
        <f t="shared" si="2"/>
        <v>0</v>
      </c>
    </row>
    <row r="135" spans="1:23" hidden="1">
      <c r="A135" s="101"/>
      <c r="B135" s="17"/>
      <c r="C135" s="2"/>
      <c r="D135" s="47" t="s">
        <v>133</v>
      </c>
      <c r="E135" s="2"/>
      <c r="F135" s="2"/>
      <c r="G135" s="46">
        <f t="shared" ref="G135:L135" si="4">SUM(G6:G134)</f>
        <v>38636853.230000004</v>
      </c>
      <c r="H135" s="46">
        <f t="shared" si="4"/>
        <v>31968692.002334997</v>
      </c>
      <c r="I135" s="46">
        <f>SUM(I6:I134)</f>
        <v>6668161.9504899997</v>
      </c>
      <c r="J135" s="48">
        <f t="shared" si="4"/>
        <v>38564309.765000008</v>
      </c>
      <c r="K135" s="48">
        <f t="shared" si="4"/>
        <v>31369576.367284995</v>
      </c>
      <c r="L135" s="48">
        <f t="shared" si="4"/>
        <v>7194732.4977149991</v>
      </c>
      <c r="M135" s="2"/>
      <c r="N135" s="100">
        <f>SUM(N6:N134)</f>
        <v>34359943.210000001</v>
      </c>
      <c r="O135" s="63">
        <f>SUM(O6:O134)</f>
        <v>6663108.282129948</v>
      </c>
      <c r="P135" s="49"/>
      <c r="Q135" s="76">
        <f t="shared" ref="Q135:V135" si="5">SUM(Q8:Q134)</f>
        <v>1400972.6</v>
      </c>
      <c r="R135" s="77">
        <f t="shared" si="5"/>
        <v>510622.4</v>
      </c>
      <c r="S135" s="76">
        <f t="shared" si="5"/>
        <v>890350.2</v>
      </c>
      <c r="T135" s="59">
        <f t="shared" si="5"/>
        <v>265437.40000000002</v>
      </c>
      <c r="U135" s="77">
        <f t="shared" si="5"/>
        <v>168334.68000000002</v>
      </c>
      <c r="V135" s="77">
        <f t="shared" si="5"/>
        <v>302961.71999999997</v>
      </c>
      <c r="W135" s="67">
        <f>N135-O135</f>
        <v>27696834.927870054</v>
      </c>
    </row>
    <row r="136" spans="1:23" ht="33" hidden="1">
      <c r="A136" s="3"/>
      <c r="B136" s="7"/>
      <c r="C136" s="91"/>
      <c r="D136" s="26"/>
      <c r="E136" s="2"/>
      <c r="F136" s="91"/>
      <c r="G136" s="30"/>
      <c r="H136" s="30"/>
      <c r="I136" s="30"/>
      <c r="J136" s="1"/>
      <c r="K136" s="1"/>
      <c r="L136" s="1"/>
      <c r="M136" s="91"/>
      <c r="N136" s="96"/>
      <c r="O136" s="39"/>
      <c r="P136" s="36"/>
      <c r="Q136" s="78"/>
      <c r="R136" s="79"/>
      <c r="S136" s="78"/>
      <c r="T136" s="80"/>
      <c r="U136" s="81"/>
      <c r="V136" s="81"/>
      <c r="W136" s="65"/>
    </row>
    <row r="137" spans="1:23" ht="36">
      <c r="A137" s="3">
        <v>92</v>
      </c>
      <c r="B137" s="5" t="s">
        <v>132</v>
      </c>
      <c r="C137" s="15" t="s">
        <v>131</v>
      </c>
      <c r="D137" s="21" t="s">
        <v>91</v>
      </c>
      <c r="E137" s="2" t="s">
        <v>92</v>
      </c>
      <c r="F137" s="91">
        <v>2</v>
      </c>
      <c r="G137" s="28">
        <v>225000</v>
      </c>
      <c r="H137" s="3"/>
      <c r="I137" s="28">
        <f>L137-Q137</f>
        <v>225000</v>
      </c>
      <c r="J137" s="1">
        <v>225000</v>
      </c>
      <c r="K137" s="1"/>
      <c r="L137" s="1">
        <v>225000</v>
      </c>
      <c r="M137" s="91">
        <v>1</v>
      </c>
      <c r="N137" s="96">
        <v>225000</v>
      </c>
      <c r="O137" s="62">
        <v>225000</v>
      </c>
      <c r="P137" s="19"/>
      <c r="Q137" s="82"/>
      <c r="R137" s="83"/>
      <c r="S137" s="82"/>
      <c r="T137" s="57"/>
      <c r="U137" s="58"/>
      <c r="V137" s="32">
        <f>Q135+T135</f>
        <v>1666410</v>
      </c>
      <c r="W137" s="65">
        <f>N137-O137</f>
        <v>0</v>
      </c>
    </row>
    <row r="138" spans="1:23" ht="36">
      <c r="A138" s="3">
        <v>93</v>
      </c>
      <c r="B138" s="23" t="s">
        <v>22</v>
      </c>
      <c r="C138" s="94"/>
      <c r="D138" s="21" t="s">
        <v>88</v>
      </c>
      <c r="E138" s="2" t="s">
        <v>80</v>
      </c>
      <c r="F138" s="91">
        <v>304</v>
      </c>
      <c r="G138" s="28">
        <v>1040000</v>
      </c>
      <c r="H138" s="3">
        <v>1040000</v>
      </c>
      <c r="I138" s="28"/>
      <c r="J138" s="1">
        <v>800000</v>
      </c>
      <c r="K138" s="1">
        <v>800000</v>
      </c>
      <c r="L138" s="1"/>
      <c r="M138" s="91">
        <v>1187</v>
      </c>
      <c r="N138" s="96">
        <v>1042484.85</v>
      </c>
      <c r="O138" s="62"/>
      <c r="P138" s="6"/>
      <c r="Q138" s="32"/>
      <c r="R138" s="56"/>
      <c r="S138" s="32"/>
      <c r="T138" s="57"/>
      <c r="U138" s="58"/>
      <c r="V138" s="32"/>
      <c r="W138" s="65">
        <f t="shared" ref="W138:W169" si="6">N138-O138</f>
        <v>1042484.85</v>
      </c>
    </row>
    <row r="139" spans="1:23" ht="60">
      <c r="A139" s="3">
        <v>94</v>
      </c>
      <c r="B139" s="24"/>
      <c r="C139" s="94"/>
      <c r="D139" s="21" t="s">
        <v>145</v>
      </c>
      <c r="E139" s="91" t="s">
        <v>143</v>
      </c>
      <c r="F139" s="91"/>
      <c r="G139" s="28">
        <v>4046396</v>
      </c>
      <c r="H139" s="3">
        <v>4046396</v>
      </c>
      <c r="I139" s="28"/>
      <c r="J139" s="1">
        <v>5000000</v>
      </c>
      <c r="K139" s="1">
        <v>5000000</v>
      </c>
      <c r="L139" s="1"/>
      <c r="M139" s="90" t="s">
        <v>144</v>
      </c>
      <c r="N139" s="96">
        <v>4072230.87</v>
      </c>
      <c r="O139" s="62"/>
      <c r="P139" s="6"/>
      <c r="Q139" s="32"/>
      <c r="R139" s="56"/>
      <c r="S139" s="32"/>
      <c r="T139" s="57"/>
      <c r="U139" s="58"/>
      <c r="V139" s="58"/>
      <c r="W139" s="65">
        <f t="shared" si="6"/>
        <v>4072230.87</v>
      </c>
    </row>
    <row r="140" spans="1:23" ht="24">
      <c r="A140" s="18">
        <v>95</v>
      </c>
      <c r="B140" s="24"/>
      <c r="C140" s="88"/>
      <c r="D140" s="21" t="s">
        <v>86</v>
      </c>
      <c r="E140" s="87" t="s">
        <v>80</v>
      </c>
      <c r="F140" s="87">
        <v>200</v>
      </c>
      <c r="G140" s="28">
        <f>H140+I140</f>
        <v>1200000</v>
      </c>
      <c r="H140" s="3">
        <v>1200000</v>
      </c>
      <c r="I140" s="28"/>
      <c r="J140" s="1">
        <v>1200000</v>
      </c>
      <c r="K140" s="1">
        <v>1200000</v>
      </c>
      <c r="L140" s="1"/>
      <c r="M140" s="87">
        <v>134</v>
      </c>
      <c r="N140" s="62">
        <v>1217956</v>
      </c>
      <c r="O140" s="62"/>
      <c r="P140" s="6"/>
      <c r="Q140" s="32"/>
      <c r="R140" s="56"/>
      <c r="S140" s="32"/>
      <c r="T140" s="57"/>
      <c r="U140" s="58"/>
      <c r="V140" s="58"/>
      <c r="W140" s="65">
        <f t="shared" si="6"/>
        <v>1217956</v>
      </c>
    </row>
    <row r="141" spans="1:23">
      <c r="A141" s="61">
        <v>96</v>
      </c>
      <c r="B141" s="24"/>
      <c r="C141" s="88"/>
      <c r="D141" s="21" t="s">
        <v>87</v>
      </c>
      <c r="E141" s="87"/>
      <c r="F141" s="87"/>
      <c r="G141" s="28">
        <v>7784026</v>
      </c>
      <c r="H141" s="3">
        <v>7784026</v>
      </c>
      <c r="I141" s="28"/>
      <c r="J141" s="1">
        <v>7873177</v>
      </c>
      <c r="K141" s="1">
        <v>7873177</v>
      </c>
      <c r="L141" s="1"/>
      <c r="M141" s="87"/>
      <c r="N141" s="62">
        <v>6019869.79</v>
      </c>
      <c r="O141" s="62"/>
      <c r="P141" s="6"/>
      <c r="Q141" s="32"/>
      <c r="R141" s="56"/>
      <c r="S141" s="32"/>
      <c r="T141" s="57"/>
      <c r="U141" s="58"/>
      <c r="V141" s="58"/>
      <c r="W141" s="65">
        <f t="shared" si="6"/>
        <v>6019869.79</v>
      </c>
    </row>
    <row r="142" spans="1:23" ht="24">
      <c r="A142" s="61"/>
      <c r="B142" s="24" t="s">
        <v>146</v>
      </c>
      <c r="C142" s="93"/>
      <c r="D142" s="21" t="s">
        <v>135</v>
      </c>
      <c r="E142" s="91" t="s">
        <v>119</v>
      </c>
      <c r="F142" s="91">
        <v>20</v>
      </c>
      <c r="G142" s="28"/>
      <c r="H142" s="3"/>
      <c r="I142" s="28"/>
      <c r="J142" s="1"/>
      <c r="K142" s="1"/>
      <c r="L142" s="1"/>
      <c r="M142" s="91">
        <v>20</v>
      </c>
      <c r="N142" s="62"/>
      <c r="O142" s="62"/>
      <c r="P142" s="6"/>
      <c r="Q142" s="32"/>
      <c r="R142" s="56"/>
      <c r="S142" s="32"/>
      <c r="T142" s="57"/>
      <c r="U142" s="58"/>
      <c r="V142" s="58"/>
      <c r="W142" s="65"/>
    </row>
    <row r="143" spans="1:23">
      <c r="A143" s="61"/>
      <c r="B143" s="24" t="s">
        <v>118</v>
      </c>
      <c r="C143" s="93">
        <v>4.3</v>
      </c>
      <c r="D143" s="21"/>
      <c r="E143" s="91"/>
      <c r="F143" s="91"/>
      <c r="G143" s="28"/>
      <c r="H143" s="3"/>
      <c r="I143" s="28"/>
      <c r="J143" s="1"/>
      <c r="K143" s="1"/>
      <c r="L143" s="1"/>
      <c r="M143" s="91"/>
      <c r="N143" s="62"/>
      <c r="O143" s="62"/>
      <c r="P143" s="6"/>
      <c r="Q143" s="32"/>
      <c r="R143" s="56"/>
      <c r="S143" s="32"/>
      <c r="T143" s="57"/>
      <c r="U143" s="58"/>
      <c r="V143" s="58"/>
      <c r="W143" s="65"/>
    </row>
    <row r="144" spans="1:23">
      <c r="A144" s="61"/>
      <c r="B144" s="24" t="s">
        <v>95</v>
      </c>
      <c r="C144" s="93">
        <v>4.5999999999999996</v>
      </c>
      <c r="D144" s="21" t="s">
        <v>163</v>
      </c>
      <c r="E144" s="91"/>
      <c r="F144" s="91"/>
      <c r="G144" s="28"/>
      <c r="H144" s="3"/>
      <c r="I144" s="28"/>
      <c r="J144" s="1"/>
      <c r="K144" s="1"/>
      <c r="L144" s="1"/>
      <c r="M144" s="91"/>
      <c r="N144" s="62"/>
      <c r="O144" s="62"/>
      <c r="P144" s="6"/>
      <c r="Q144" s="32"/>
      <c r="R144" s="56"/>
      <c r="S144" s="32"/>
      <c r="T144" s="57"/>
      <c r="U144" s="58"/>
      <c r="V144" s="58"/>
      <c r="W144" s="65"/>
    </row>
    <row r="145" spans="1:23">
      <c r="A145" s="61"/>
      <c r="B145" s="24" t="s">
        <v>148</v>
      </c>
      <c r="C145" s="93">
        <v>57</v>
      </c>
      <c r="D145" s="21" t="s">
        <v>163</v>
      </c>
      <c r="E145" s="91"/>
      <c r="F145" s="91"/>
      <c r="G145" s="28"/>
      <c r="H145" s="3"/>
      <c r="I145" s="28"/>
      <c r="J145" s="1"/>
      <c r="K145" s="1"/>
      <c r="L145" s="1"/>
      <c r="M145" s="91"/>
      <c r="N145" s="62"/>
      <c r="O145" s="62"/>
      <c r="P145" s="6"/>
      <c r="Q145" s="32"/>
      <c r="R145" s="56"/>
      <c r="S145" s="32"/>
      <c r="T145" s="57"/>
      <c r="U145" s="58"/>
      <c r="V145" s="58"/>
      <c r="W145" s="65"/>
    </row>
    <row r="146" spans="1:23">
      <c r="A146" s="61"/>
      <c r="B146" s="24" t="s">
        <v>19</v>
      </c>
      <c r="C146" s="93">
        <v>4</v>
      </c>
      <c r="D146" s="21"/>
      <c r="E146" s="91"/>
      <c r="F146" s="91"/>
      <c r="G146" s="28"/>
      <c r="H146" s="3"/>
      <c r="I146" s="28"/>
      <c r="J146" s="1"/>
      <c r="K146" s="1"/>
      <c r="L146" s="1"/>
      <c r="M146" s="91"/>
      <c r="N146" s="62"/>
      <c r="O146" s="62"/>
      <c r="P146" s="6"/>
      <c r="Q146" s="32"/>
      <c r="R146" s="56"/>
      <c r="S146" s="32"/>
      <c r="T146" s="57"/>
      <c r="U146" s="58"/>
      <c r="V146" s="58"/>
      <c r="W146" s="65"/>
    </row>
    <row r="147" spans="1:23">
      <c r="A147" s="61"/>
      <c r="B147" s="24" t="s">
        <v>25</v>
      </c>
      <c r="C147" s="93" t="s">
        <v>149</v>
      </c>
      <c r="D147" s="21"/>
      <c r="E147" s="91"/>
      <c r="F147" s="91"/>
      <c r="G147" s="28"/>
      <c r="H147" s="3"/>
      <c r="I147" s="28"/>
      <c r="J147" s="1"/>
      <c r="K147" s="1"/>
      <c r="L147" s="1"/>
      <c r="M147" s="91"/>
      <c r="N147" s="62"/>
      <c r="O147" s="62"/>
      <c r="P147" s="6"/>
      <c r="Q147" s="32"/>
      <c r="R147" s="56"/>
      <c r="S147" s="32"/>
      <c r="T147" s="57"/>
      <c r="U147" s="58"/>
      <c r="V147" s="58"/>
      <c r="W147" s="65"/>
    </row>
    <row r="148" spans="1:23">
      <c r="A148" s="61"/>
      <c r="B148" s="24" t="s">
        <v>13</v>
      </c>
      <c r="C148" s="94" t="s">
        <v>164</v>
      </c>
      <c r="D148" s="21"/>
      <c r="E148" s="91"/>
      <c r="F148" s="91"/>
      <c r="G148" s="28"/>
      <c r="H148" s="3"/>
      <c r="I148" s="28"/>
      <c r="J148" s="1"/>
      <c r="K148" s="1"/>
      <c r="L148" s="1"/>
      <c r="M148" s="91"/>
      <c r="N148" s="62"/>
      <c r="O148" s="62"/>
      <c r="P148" s="6"/>
      <c r="Q148" s="32"/>
      <c r="R148" s="56"/>
      <c r="S148" s="32"/>
      <c r="T148" s="57"/>
      <c r="U148" s="58"/>
      <c r="V148" s="58"/>
      <c r="W148" s="65"/>
    </row>
    <row r="149" spans="1:23">
      <c r="A149" s="61"/>
      <c r="B149" s="24" t="s">
        <v>64</v>
      </c>
      <c r="C149" s="93" t="s">
        <v>150</v>
      </c>
      <c r="D149" s="21" t="s">
        <v>163</v>
      </c>
      <c r="E149" s="91"/>
      <c r="F149" s="91"/>
      <c r="G149" s="28"/>
      <c r="H149" s="3"/>
      <c r="I149" s="28"/>
      <c r="J149" s="1"/>
      <c r="K149" s="1"/>
      <c r="L149" s="1"/>
      <c r="M149" s="91"/>
      <c r="N149" s="62"/>
      <c r="O149" s="62"/>
      <c r="P149" s="6"/>
      <c r="Q149" s="32"/>
      <c r="R149" s="56"/>
      <c r="S149" s="32"/>
      <c r="T149" s="57"/>
      <c r="U149" s="58"/>
      <c r="V149" s="58"/>
      <c r="W149" s="65"/>
    </row>
    <row r="150" spans="1:23">
      <c r="A150" s="61"/>
      <c r="B150" s="24" t="s">
        <v>109</v>
      </c>
      <c r="C150" s="93">
        <v>7</v>
      </c>
      <c r="D150" s="21"/>
      <c r="E150" s="91"/>
      <c r="F150" s="91"/>
      <c r="G150" s="28"/>
      <c r="H150" s="3"/>
      <c r="I150" s="28"/>
      <c r="J150" s="1"/>
      <c r="K150" s="1"/>
      <c r="L150" s="1"/>
      <c r="M150" s="91"/>
      <c r="N150" s="62"/>
      <c r="O150" s="62"/>
      <c r="P150" s="6"/>
      <c r="Q150" s="32"/>
      <c r="R150" s="56"/>
      <c r="S150" s="32"/>
      <c r="T150" s="57"/>
      <c r="U150" s="58"/>
      <c r="V150" s="58"/>
      <c r="W150" s="65"/>
    </row>
    <row r="151" spans="1:23">
      <c r="A151" s="61"/>
      <c r="B151" s="24" t="s">
        <v>110</v>
      </c>
      <c r="C151" s="93">
        <v>15.34</v>
      </c>
      <c r="D151" s="21" t="s">
        <v>163</v>
      </c>
      <c r="E151" s="91"/>
      <c r="F151" s="91"/>
      <c r="G151" s="28"/>
      <c r="H151" s="3"/>
      <c r="I151" s="28"/>
      <c r="J151" s="1"/>
      <c r="K151" s="1"/>
      <c r="L151" s="1"/>
      <c r="M151" s="91"/>
      <c r="N151" s="62"/>
      <c r="O151" s="62"/>
      <c r="P151" s="6"/>
      <c r="Q151" s="32"/>
      <c r="R151" s="56"/>
      <c r="S151" s="32"/>
      <c r="T151" s="57"/>
      <c r="U151" s="58"/>
      <c r="V151" s="58"/>
      <c r="W151" s="65"/>
    </row>
    <row r="152" spans="1:23">
      <c r="A152" s="61"/>
      <c r="B152" s="24" t="s">
        <v>103</v>
      </c>
      <c r="C152" s="93">
        <v>10</v>
      </c>
      <c r="D152" s="21"/>
      <c r="E152" s="91"/>
      <c r="F152" s="91"/>
      <c r="G152" s="28"/>
      <c r="H152" s="3"/>
      <c r="I152" s="28"/>
      <c r="J152" s="1"/>
      <c r="K152" s="1"/>
      <c r="L152" s="1"/>
      <c r="M152" s="91"/>
      <c r="N152" s="62"/>
      <c r="O152" s="62"/>
      <c r="P152" s="6"/>
      <c r="Q152" s="32"/>
      <c r="R152" s="56"/>
      <c r="S152" s="32"/>
      <c r="T152" s="57"/>
      <c r="U152" s="58"/>
      <c r="V152" s="58"/>
      <c r="W152" s="65"/>
    </row>
    <row r="153" spans="1:23">
      <c r="A153" s="61"/>
      <c r="B153" s="24" t="s">
        <v>120</v>
      </c>
      <c r="C153" s="93">
        <v>15.17</v>
      </c>
      <c r="D153" s="21"/>
      <c r="E153" s="91"/>
      <c r="F153" s="91"/>
      <c r="G153" s="28"/>
      <c r="H153" s="3"/>
      <c r="I153" s="28"/>
      <c r="J153" s="1"/>
      <c r="K153" s="1"/>
      <c r="L153" s="1"/>
      <c r="M153" s="91"/>
      <c r="N153" s="62"/>
      <c r="O153" s="62"/>
      <c r="P153" s="6"/>
      <c r="Q153" s="32"/>
      <c r="R153" s="56"/>
      <c r="S153" s="32"/>
      <c r="T153" s="57"/>
      <c r="U153" s="58"/>
      <c r="V153" s="58"/>
      <c r="W153" s="65"/>
    </row>
    <row r="154" spans="1:23">
      <c r="A154" s="61"/>
      <c r="B154" s="24" t="s">
        <v>114</v>
      </c>
      <c r="C154" s="93" t="s">
        <v>151</v>
      </c>
      <c r="D154" s="21"/>
      <c r="E154" s="91"/>
      <c r="F154" s="91"/>
      <c r="G154" s="28"/>
      <c r="H154" s="3"/>
      <c r="I154" s="28"/>
      <c r="J154" s="1"/>
      <c r="K154" s="1"/>
      <c r="L154" s="1"/>
      <c r="M154" s="91"/>
      <c r="N154" s="62"/>
      <c r="O154" s="62"/>
      <c r="P154" s="6"/>
      <c r="Q154" s="32"/>
      <c r="R154" s="56"/>
      <c r="S154" s="32"/>
      <c r="T154" s="57"/>
      <c r="U154" s="58"/>
      <c r="V154" s="58"/>
      <c r="W154" s="65"/>
    </row>
    <row r="155" spans="1:23">
      <c r="A155" s="61"/>
      <c r="B155" s="24"/>
      <c r="C155" s="93"/>
      <c r="D155" s="21"/>
      <c r="E155" s="91"/>
      <c r="F155" s="91"/>
      <c r="G155" s="28"/>
      <c r="H155" s="3"/>
      <c r="I155" s="28"/>
      <c r="J155" s="1"/>
      <c r="K155" s="1"/>
      <c r="L155" s="1"/>
      <c r="M155" s="91"/>
      <c r="N155" s="62"/>
      <c r="O155" s="62"/>
      <c r="P155" s="6"/>
      <c r="Q155" s="32"/>
      <c r="R155" s="56"/>
      <c r="S155" s="32"/>
      <c r="T155" s="57"/>
      <c r="U155" s="58"/>
      <c r="V155" s="58"/>
      <c r="W155" s="65"/>
    </row>
    <row r="156" spans="1:23" ht="36">
      <c r="A156" s="18">
        <v>97</v>
      </c>
      <c r="B156" s="23" t="s">
        <v>22</v>
      </c>
      <c r="C156" s="88"/>
      <c r="D156" s="89" t="s">
        <v>23</v>
      </c>
      <c r="E156" s="2"/>
      <c r="F156" s="87"/>
      <c r="G156" s="28">
        <v>1960613</v>
      </c>
      <c r="H156" s="3"/>
      <c r="I156" s="28">
        <v>1960613</v>
      </c>
      <c r="J156" s="1">
        <v>1771785</v>
      </c>
      <c r="K156" s="1"/>
      <c r="L156" s="1">
        <v>1771785</v>
      </c>
      <c r="M156" s="87"/>
      <c r="N156" s="62">
        <v>1889492.16</v>
      </c>
      <c r="O156" s="62">
        <v>1889492.16</v>
      </c>
      <c r="P156" s="6"/>
      <c r="Q156" s="32"/>
      <c r="R156" s="56"/>
      <c r="S156" s="32"/>
      <c r="T156" s="57"/>
      <c r="U156" s="58"/>
      <c r="V156" s="58"/>
      <c r="W156" s="65">
        <f t="shared" si="6"/>
        <v>0</v>
      </c>
    </row>
    <row r="157" spans="1:23">
      <c r="A157" s="61"/>
      <c r="B157" s="23" t="s">
        <v>146</v>
      </c>
      <c r="C157" s="88"/>
      <c r="D157" s="89"/>
      <c r="E157" s="2"/>
      <c r="F157" s="87"/>
      <c r="G157" s="28"/>
      <c r="H157" s="3"/>
      <c r="I157" s="28"/>
      <c r="J157" s="1"/>
      <c r="K157" s="1"/>
      <c r="L157" s="1"/>
      <c r="M157" s="87"/>
      <c r="N157" s="62"/>
      <c r="O157" s="62"/>
      <c r="P157" s="6"/>
      <c r="Q157" s="32"/>
      <c r="R157" s="56"/>
      <c r="S157" s="32"/>
      <c r="T157" s="57"/>
      <c r="U157" s="58"/>
      <c r="V157" s="58"/>
      <c r="W157" s="65">
        <f t="shared" si="6"/>
        <v>0</v>
      </c>
    </row>
    <row r="158" spans="1:23" ht="24">
      <c r="A158" s="61"/>
      <c r="B158" s="23"/>
      <c r="C158" s="93"/>
      <c r="D158" s="23" t="s">
        <v>147</v>
      </c>
      <c r="E158" s="93" t="s">
        <v>158</v>
      </c>
      <c r="F158" s="87">
        <v>3</v>
      </c>
      <c r="G158" s="28"/>
      <c r="H158" s="3"/>
      <c r="I158" s="28"/>
      <c r="J158" s="1"/>
      <c r="K158" s="1"/>
      <c r="L158" s="1"/>
      <c r="M158" s="87">
        <v>3</v>
      </c>
      <c r="N158" s="62"/>
      <c r="O158" s="62"/>
      <c r="P158" s="6"/>
      <c r="Q158" s="32"/>
      <c r="R158" s="56"/>
      <c r="S158" s="32"/>
      <c r="T158" s="57"/>
      <c r="U158" s="58"/>
      <c r="V158" s="58"/>
      <c r="W158" s="65">
        <f t="shared" si="6"/>
        <v>0</v>
      </c>
    </row>
    <row r="159" spans="1:23">
      <c r="A159" s="61"/>
      <c r="B159" s="23" t="s">
        <v>155</v>
      </c>
      <c r="C159" s="93" t="s">
        <v>152</v>
      </c>
      <c r="D159" s="89"/>
      <c r="E159" s="2"/>
      <c r="F159" s="87"/>
      <c r="G159" s="28"/>
      <c r="H159" s="3"/>
      <c r="I159" s="28"/>
      <c r="J159" s="1"/>
      <c r="K159" s="1"/>
      <c r="L159" s="1"/>
      <c r="M159" s="87"/>
      <c r="N159" s="62"/>
      <c r="O159" s="62"/>
      <c r="P159" s="6"/>
      <c r="Q159" s="32"/>
      <c r="R159" s="56"/>
      <c r="S159" s="32"/>
      <c r="T159" s="57"/>
      <c r="U159" s="58"/>
      <c r="V159" s="58"/>
      <c r="W159" s="65">
        <f t="shared" si="6"/>
        <v>0</v>
      </c>
    </row>
    <row r="160" spans="1:23">
      <c r="A160" s="61"/>
      <c r="B160" s="23" t="s">
        <v>156</v>
      </c>
      <c r="C160" s="93" t="s">
        <v>153</v>
      </c>
      <c r="D160" s="89"/>
      <c r="E160" s="2"/>
      <c r="F160" s="87"/>
      <c r="G160" s="28"/>
      <c r="H160" s="3"/>
      <c r="I160" s="28"/>
      <c r="J160" s="1"/>
      <c r="K160" s="1"/>
      <c r="L160" s="1"/>
      <c r="M160" s="87"/>
      <c r="N160" s="62"/>
      <c r="O160" s="62"/>
      <c r="P160" s="6"/>
      <c r="Q160" s="32"/>
      <c r="R160" s="56"/>
      <c r="S160" s="32"/>
      <c r="T160" s="57"/>
      <c r="U160" s="58"/>
      <c r="V160" s="58"/>
      <c r="W160" s="65">
        <f t="shared" si="6"/>
        <v>0</v>
      </c>
    </row>
    <row r="161" spans="1:23">
      <c r="A161" s="61"/>
      <c r="B161" s="23" t="s">
        <v>157</v>
      </c>
      <c r="C161" s="93" t="s">
        <v>154</v>
      </c>
      <c r="D161" s="89"/>
      <c r="E161" s="2"/>
      <c r="F161" s="87"/>
      <c r="G161" s="28"/>
      <c r="H161" s="3"/>
      <c r="I161" s="28"/>
      <c r="J161" s="1"/>
      <c r="K161" s="1"/>
      <c r="L161" s="1"/>
      <c r="M161" s="87"/>
      <c r="N161" s="62"/>
      <c r="O161" s="62"/>
      <c r="P161" s="6"/>
      <c r="Q161" s="32"/>
      <c r="R161" s="56"/>
      <c r="S161" s="32"/>
      <c r="T161" s="57"/>
      <c r="U161" s="58"/>
      <c r="V161" s="58"/>
      <c r="W161" s="65">
        <f t="shared" si="6"/>
        <v>0</v>
      </c>
    </row>
    <row r="162" spans="1:23" ht="24">
      <c r="A162" s="61"/>
      <c r="B162" s="23"/>
      <c r="C162" s="93"/>
      <c r="D162" s="92" t="s">
        <v>113</v>
      </c>
      <c r="E162" s="2" t="s">
        <v>160</v>
      </c>
      <c r="F162" s="87">
        <v>6</v>
      </c>
      <c r="G162" s="28"/>
      <c r="H162" s="3"/>
      <c r="I162" s="28"/>
      <c r="J162" s="1"/>
      <c r="K162" s="1"/>
      <c r="L162" s="1"/>
      <c r="M162" s="87">
        <v>6</v>
      </c>
      <c r="N162" s="62"/>
      <c r="O162" s="62"/>
      <c r="P162" s="6"/>
      <c r="Q162" s="32"/>
      <c r="R162" s="56"/>
      <c r="S162" s="32"/>
      <c r="T162" s="57"/>
      <c r="U162" s="58"/>
      <c r="V162" s="58"/>
      <c r="W162" s="65">
        <f t="shared" si="6"/>
        <v>0</v>
      </c>
    </row>
    <row r="163" spans="1:23">
      <c r="A163" s="61"/>
      <c r="B163" s="23" t="s">
        <v>8</v>
      </c>
      <c r="C163" s="88">
        <v>1.6</v>
      </c>
      <c r="D163" s="89"/>
      <c r="E163" s="2"/>
      <c r="F163" s="87"/>
      <c r="G163" s="28"/>
      <c r="H163" s="3"/>
      <c r="I163" s="28"/>
      <c r="J163" s="1"/>
      <c r="K163" s="1"/>
      <c r="L163" s="1"/>
      <c r="M163" s="87"/>
      <c r="N163" s="62"/>
      <c r="O163" s="62"/>
      <c r="P163" s="6"/>
      <c r="Q163" s="32"/>
      <c r="R163" s="56"/>
      <c r="S163" s="32"/>
      <c r="T163" s="57"/>
      <c r="U163" s="58"/>
      <c r="V163" s="58"/>
      <c r="W163" s="65">
        <f t="shared" si="6"/>
        <v>0</v>
      </c>
    </row>
    <row r="164" spans="1:23">
      <c r="A164" s="61"/>
      <c r="B164" s="23" t="s">
        <v>32</v>
      </c>
      <c r="C164" s="88">
        <v>12</v>
      </c>
      <c r="D164" s="89"/>
      <c r="E164" s="2"/>
      <c r="F164" s="87"/>
      <c r="G164" s="28"/>
      <c r="H164" s="3"/>
      <c r="I164" s="28"/>
      <c r="J164" s="1"/>
      <c r="K164" s="1"/>
      <c r="L164" s="1"/>
      <c r="M164" s="87"/>
      <c r="N164" s="62"/>
      <c r="O164" s="62"/>
      <c r="P164" s="6"/>
      <c r="Q164" s="32"/>
      <c r="R164" s="56"/>
      <c r="S164" s="32"/>
      <c r="T164" s="57"/>
      <c r="U164" s="58"/>
      <c r="V164" s="58"/>
      <c r="W164" s="65">
        <f t="shared" si="6"/>
        <v>0</v>
      </c>
    </row>
    <row r="165" spans="1:23">
      <c r="A165" s="61"/>
      <c r="B165" s="23" t="s">
        <v>103</v>
      </c>
      <c r="C165" s="88">
        <v>12</v>
      </c>
      <c r="D165" s="21" t="s">
        <v>163</v>
      </c>
      <c r="E165" s="2"/>
      <c r="F165" s="87"/>
      <c r="G165" s="28"/>
      <c r="H165" s="3"/>
      <c r="I165" s="28"/>
      <c r="J165" s="1"/>
      <c r="K165" s="1"/>
      <c r="L165" s="1"/>
      <c r="M165" s="87"/>
      <c r="N165" s="62"/>
      <c r="O165" s="62"/>
      <c r="P165" s="6"/>
      <c r="Q165" s="32"/>
      <c r="R165" s="56"/>
      <c r="S165" s="32"/>
      <c r="T165" s="57"/>
      <c r="U165" s="58"/>
      <c r="V165" s="58"/>
      <c r="W165" s="65">
        <f t="shared" si="6"/>
        <v>0</v>
      </c>
    </row>
    <row r="166" spans="1:23">
      <c r="A166" s="61"/>
      <c r="B166" s="23" t="s">
        <v>12</v>
      </c>
      <c r="C166" s="93">
        <v>5</v>
      </c>
      <c r="D166" s="92"/>
      <c r="E166" s="2"/>
      <c r="F166" s="91"/>
      <c r="G166" s="28"/>
      <c r="H166" s="3"/>
      <c r="I166" s="28"/>
      <c r="J166" s="1"/>
      <c r="K166" s="1"/>
      <c r="L166" s="1"/>
      <c r="M166" s="91"/>
      <c r="N166" s="62"/>
      <c r="O166" s="62"/>
      <c r="P166" s="6"/>
      <c r="Q166" s="32"/>
      <c r="R166" s="56"/>
      <c r="S166" s="32"/>
      <c r="T166" s="57"/>
      <c r="U166" s="58"/>
      <c r="V166" s="58"/>
      <c r="W166" s="65"/>
    </row>
    <row r="167" spans="1:23">
      <c r="A167" s="61"/>
      <c r="B167" s="23" t="s">
        <v>140</v>
      </c>
      <c r="C167" s="93" t="s">
        <v>141</v>
      </c>
      <c r="D167" s="92"/>
      <c r="E167" s="2"/>
      <c r="F167" s="91"/>
      <c r="G167" s="28"/>
      <c r="H167" s="3"/>
      <c r="I167" s="28"/>
      <c r="J167" s="1"/>
      <c r="K167" s="1"/>
      <c r="L167" s="1"/>
      <c r="M167" s="91"/>
      <c r="N167" s="62"/>
      <c r="O167" s="62"/>
      <c r="P167" s="6"/>
      <c r="Q167" s="32"/>
      <c r="R167" s="56"/>
      <c r="S167" s="32"/>
      <c r="T167" s="57"/>
      <c r="U167" s="58"/>
      <c r="V167" s="58"/>
      <c r="W167" s="65"/>
    </row>
    <row r="168" spans="1:23" ht="60">
      <c r="A168" s="61">
        <v>98</v>
      </c>
      <c r="B168" s="23" t="s">
        <v>94</v>
      </c>
      <c r="C168" s="93"/>
      <c r="D168" s="89" t="s">
        <v>94</v>
      </c>
      <c r="E168" s="93" t="s">
        <v>158</v>
      </c>
      <c r="F168" s="87">
        <v>52</v>
      </c>
      <c r="G168" s="28">
        <v>718583</v>
      </c>
      <c r="H168" s="3"/>
      <c r="I168" s="28">
        <v>718583</v>
      </c>
      <c r="J168" s="1">
        <v>916110</v>
      </c>
      <c r="K168" s="1"/>
      <c r="L168" s="1">
        <v>916110</v>
      </c>
      <c r="M168" s="87">
        <v>52</v>
      </c>
      <c r="N168" s="62">
        <v>604554.32999999996</v>
      </c>
      <c r="O168" s="62">
        <v>604554.32999999996</v>
      </c>
      <c r="P168" s="6"/>
      <c r="Q168" s="32"/>
      <c r="R168" s="56"/>
      <c r="S168" s="32"/>
      <c r="T168" s="57"/>
      <c r="U168" s="58"/>
      <c r="V168" s="58"/>
      <c r="W168" s="65">
        <f t="shared" si="6"/>
        <v>0</v>
      </c>
    </row>
    <row r="169" spans="1:23" hidden="1">
      <c r="A169" s="40"/>
      <c r="B169" s="41"/>
      <c r="C169" s="37"/>
      <c r="D169" s="42" t="s">
        <v>107</v>
      </c>
      <c r="E169" s="37"/>
      <c r="F169" s="37"/>
      <c r="G169" s="28">
        <f>SUM(G137:G168)</f>
        <v>16974618</v>
      </c>
      <c r="H169" s="43">
        <f>SUM(H137:H168)</f>
        <v>14070422</v>
      </c>
      <c r="I169" s="28">
        <f>SUM(I137:I168)</f>
        <v>2904196</v>
      </c>
      <c r="J169" s="44"/>
      <c r="K169" s="44"/>
      <c r="L169" s="44"/>
      <c r="M169" s="37"/>
      <c r="N169" s="64">
        <f>N137+N138+N139+N140+N141+N156+N168</f>
        <v>15071588.000000002</v>
      </c>
      <c r="O169" s="64">
        <f>SUM(O137:O168)</f>
        <v>2719046.49</v>
      </c>
      <c r="P169" s="45"/>
      <c r="Q169" s="32"/>
      <c r="R169" s="56"/>
      <c r="S169" s="32"/>
      <c r="T169" s="57"/>
      <c r="U169" s="57"/>
      <c r="V169" s="57"/>
      <c r="W169" s="65">
        <f t="shared" si="6"/>
        <v>12352541.510000002</v>
      </c>
    </row>
    <row r="170" spans="1:23" hidden="1">
      <c r="A170" s="51"/>
      <c r="B170" s="50"/>
      <c r="C170" s="20"/>
      <c r="D170" s="89" t="s">
        <v>101</v>
      </c>
      <c r="E170" s="88"/>
      <c r="F170" s="88"/>
      <c r="G170" s="60">
        <f>G135+G169</f>
        <v>55611471.230000004</v>
      </c>
      <c r="H170" s="60">
        <v>46039113</v>
      </c>
      <c r="I170" s="60">
        <f>I135+I169</f>
        <v>9572357.9504899997</v>
      </c>
      <c r="J170" s="16">
        <f>SUM(J6:J169)</f>
        <v>94914691.530000016</v>
      </c>
      <c r="K170" s="16">
        <f>SUM(K6:K169)</f>
        <v>77612329.734569997</v>
      </c>
      <c r="L170" s="16">
        <f>SUM(L6:L169)</f>
        <v>17302359.99543</v>
      </c>
      <c r="M170" s="88"/>
      <c r="N170" s="39">
        <f>N135+N169</f>
        <v>49431531.210000001</v>
      </c>
      <c r="O170" s="39">
        <f>O135+O169</f>
        <v>9382154.7721299492</v>
      </c>
      <c r="P170" s="45"/>
      <c r="Q170" s="31">
        <f t="shared" ref="Q170:V170" si="7">SUM(Q135)</f>
        <v>1400972.6</v>
      </c>
      <c r="R170" s="72">
        <f t="shared" si="7"/>
        <v>510622.4</v>
      </c>
      <c r="S170" s="31">
        <f t="shared" si="7"/>
        <v>890350.2</v>
      </c>
      <c r="T170" s="73">
        <f t="shared" si="7"/>
        <v>265437.40000000002</v>
      </c>
      <c r="U170" s="28">
        <f t="shared" si="7"/>
        <v>168334.68000000002</v>
      </c>
      <c r="V170" s="72">
        <f t="shared" si="7"/>
        <v>302961.71999999997</v>
      </c>
      <c r="W170" s="68">
        <f>W135+W169</f>
        <v>40049376.437870055</v>
      </c>
    </row>
    <row r="171" spans="1:23">
      <c r="A171" s="105" t="s">
        <v>159</v>
      </c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7"/>
    </row>
  </sheetData>
  <mergeCells count="8">
    <mergeCell ref="M4:M5"/>
    <mergeCell ref="A1:M1"/>
    <mergeCell ref="A2:T2"/>
    <mergeCell ref="A171:W171"/>
    <mergeCell ref="A4:A5"/>
    <mergeCell ref="B4:C4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Кортикова</dc:creator>
  <cp:lastModifiedBy>Admin</cp:lastModifiedBy>
  <cp:lastPrinted>2011-03-14T12:27:37Z</cp:lastPrinted>
  <dcterms:created xsi:type="dcterms:W3CDTF">2010-03-12T06:37:02Z</dcterms:created>
  <dcterms:modified xsi:type="dcterms:W3CDTF">2011-03-16T12:30:25Z</dcterms:modified>
</cp:coreProperties>
</file>